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12 мес факт " sheetId="4" r:id="rId1"/>
    <sheet name="Лист1" sheetId="1" r:id="rId2"/>
    <sheet name="Лист2" sheetId="2" r:id="rId3"/>
    <sheet name="Лист3" sheetId="3" r:id="rId4"/>
  </sheets>
  <calcPr calcId="124519"/>
</workbook>
</file>

<file path=xl/calcChain.xml><?xml version="1.0" encoding="utf-8"?>
<calcChain xmlns="http://schemas.openxmlformats.org/spreadsheetml/2006/main">
  <c r="G125" i="4"/>
  <c r="F125"/>
  <c r="E125"/>
  <c r="G120"/>
  <c r="G119"/>
  <c r="G118"/>
  <c r="G117" s="1"/>
  <c r="G115" s="1"/>
  <c r="F118"/>
  <c r="E118"/>
  <c r="E117"/>
  <c r="E115"/>
  <c r="G111"/>
  <c r="F111"/>
  <c r="E111"/>
  <c r="G106"/>
  <c r="F106"/>
  <c r="E106"/>
  <c r="G105"/>
  <c r="F105"/>
  <c r="E105"/>
  <c r="G104"/>
  <c r="F104"/>
  <c r="E104"/>
  <c r="G100"/>
  <c r="F100"/>
  <c r="E100"/>
  <c r="G91"/>
  <c r="F91"/>
  <c r="E91"/>
  <c r="G90"/>
  <c r="F90"/>
  <c r="E90"/>
  <c r="G89"/>
  <c r="E89"/>
  <c r="G85"/>
  <c r="F85"/>
  <c r="E85"/>
  <c r="G80"/>
  <c r="E80"/>
  <c r="G79"/>
  <c r="E79"/>
  <c r="J78"/>
  <c r="I78"/>
  <c r="J77"/>
  <c r="I77"/>
  <c r="J76"/>
  <c r="I76"/>
  <c r="J75"/>
  <c r="I75"/>
  <c r="J74"/>
  <c r="I74"/>
  <c r="J73"/>
  <c r="I73"/>
  <c r="J72"/>
  <c r="I72"/>
  <c r="J71"/>
  <c r="I71"/>
  <c r="I69"/>
  <c r="G68"/>
  <c r="F68"/>
  <c r="E68"/>
  <c r="J66"/>
  <c r="I66"/>
  <c r="H66"/>
  <c r="J65"/>
  <c r="I65"/>
  <c r="H65"/>
  <c r="J64"/>
  <c r="I64"/>
  <c r="J63"/>
  <c r="I63"/>
  <c r="J62"/>
  <c r="I62"/>
  <c r="J61"/>
  <c r="I61"/>
  <c r="J60"/>
  <c r="I60"/>
  <c r="J59"/>
  <c r="I59"/>
  <c r="J58"/>
  <c r="I58"/>
  <c r="J57"/>
  <c r="I57"/>
  <c r="I56"/>
  <c r="G56"/>
  <c r="J56" s="1"/>
  <c r="I55"/>
  <c r="G55"/>
  <c r="J55" s="1"/>
  <c r="F53"/>
  <c r="E53"/>
  <c r="J52"/>
  <c r="I52"/>
  <c r="H52"/>
  <c r="J51"/>
  <c r="I51"/>
  <c r="H51"/>
  <c r="J50"/>
  <c r="I50"/>
  <c r="H50"/>
  <c r="J49"/>
  <c r="I49"/>
  <c r="H49"/>
  <c r="J48"/>
  <c r="I48"/>
  <c r="H48"/>
  <c r="J47"/>
  <c r="I47"/>
  <c r="H47"/>
  <c r="J46"/>
  <c r="I46"/>
  <c r="H46"/>
  <c r="J45"/>
  <c r="I45"/>
  <c r="H45"/>
  <c r="J44"/>
  <c r="I44"/>
  <c r="H44"/>
  <c r="G43"/>
  <c r="I43" s="1"/>
  <c r="F43"/>
  <c r="H43" s="1"/>
  <c r="E43"/>
  <c r="D43"/>
  <c r="J42"/>
  <c r="I42"/>
  <c r="H42"/>
  <c r="J41"/>
  <c r="I41"/>
  <c r="H41"/>
  <c r="J40"/>
  <c r="I40"/>
  <c r="H40"/>
  <c r="J39"/>
  <c r="I39"/>
  <c r="H39"/>
  <c r="J38"/>
  <c r="I38"/>
  <c r="H38"/>
  <c r="J37"/>
  <c r="I37"/>
  <c r="H37"/>
  <c r="J36"/>
  <c r="I36"/>
  <c r="H36"/>
  <c r="J35"/>
  <c r="I35"/>
  <c r="H35"/>
  <c r="J34"/>
  <c r="I34"/>
  <c r="H34"/>
  <c r="J33"/>
  <c r="I33"/>
  <c r="H33"/>
  <c r="J32"/>
  <c r="I32"/>
  <c r="H32"/>
  <c r="J31"/>
  <c r="I31"/>
  <c r="H31"/>
  <c r="J30"/>
  <c r="I30"/>
  <c r="H30"/>
  <c r="J29"/>
  <c r="I29"/>
  <c r="H29"/>
  <c r="J28"/>
  <c r="I28"/>
  <c r="H28"/>
  <c r="G22"/>
  <c r="J22" s="1"/>
  <c r="F22"/>
  <c r="I22" s="1"/>
  <c r="E22"/>
  <c r="D22"/>
  <c r="G21"/>
  <c r="F21"/>
  <c r="E21"/>
  <c r="D21"/>
  <c r="F16"/>
  <c r="E16"/>
  <c r="F15"/>
  <c r="E15"/>
  <c r="E10"/>
  <c r="E9"/>
  <c r="H22" l="1"/>
  <c r="J43"/>
  <c r="G53"/>
  <c r="G16" s="1"/>
  <c r="J16" l="1"/>
  <c r="J15" s="1"/>
  <c r="G10"/>
  <c r="H16"/>
  <c r="H15" s="1"/>
  <c r="G15"/>
  <c r="J10" l="1"/>
  <c r="J9" s="1"/>
  <c r="G9"/>
  <c r="H10"/>
  <c r="H9" s="1"/>
</calcChain>
</file>

<file path=xl/sharedStrings.xml><?xml version="1.0" encoding="utf-8"?>
<sst xmlns="http://schemas.openxmlformats.org/spreadsheetml/2006/main" count="289" uniqueCount="125">
  <si>
    <t>Информация об исполнении инвестиционных проектов АО "Қазтеміртранс" (группа)
за 6 месяцев 2014 года</t>
  </si>
  <si>
    <t>тыс. тенге без НДС</t>
  </si>
  <si>
    <t>№ п/п</t>
  </si>
  <si>
    <t>Наименование</t>
  </si>
  <si>
    <t>источники финансирования</t>
  </si>
  <si>
    <t>12 мес. 2014 год</t>
  </si>
  <si>
    <t>Исполнение (%)</t>
  </si>
  <si>
    <t>Откл-е</t>
  </si>
  <si>
    <t>Примечание:</t>
  </si>
  <si>
    <t>План*</t>
  </si>
  <si>
    <t>Факт</t>
  </si>
  <si>
    <t>кол-во</t>
  </si>
  <si>
    <t>сумма</t>
  </si>
  <si>
    <t>9/7.</t>
  </si>
  <si>
    <t>Всего по АО "Қазтеміртранс" (группа)</t>
  </si>
  <si>
    <t>в т.ч.: собственные средства</t>
  </si>
  <si>
    <t>заемные средства от МФИ</t>
  </si>
  <si>
    <t xml:space="preserve"> </t>
  </si>
  <si>
    <t>заемные средства от БВУ</t>
  </si>
  <si>
    <t>еврооблигации</t>
  </si>
  <si>
    <t>заемные средства от Фонда</t>
  </si>
  <si>
    <t>Всего по АО "Қазтеміртранс"</t>
  </si>
  <si>
    <t>1.</t>
  </si>
  <si>
    <t>Приобретение грузовых вагонов</t>
  </si>
  <si>
    <t>всего:</t>
  </si>
  <si>
    <t>собственные</t>
  </si>
  <si>
    <t>заемные от МФИ</t>
  </si>
  <si>
    <t>нов.займ (заемные от БВУ)</t>
  </si>
  <si>
    <t>заемные от Фонда</t>
  </si>
  <si>
    <t>Приобретение цистерн</t>
  </si>
  <si>
    <t>Приобретение полувагонов</t>
  </si>
  <si>
    <t>Данный проект был скорректирован и уменьшен на 350 ед. вагонов  согласно протокола заседания Бюджетной комиссии  АО «Қазтеміртранс» от 29 мая 2014 года (протокол 01/5) согласно Плана мероприятий по сокращению затрат  группы компании АО «НК «КТЖ» на 2014 год (протокол №12 от 09.06.2014г.). Не выполнение оптимизированного плана по приобретениею полувагонов обусловлено тем что ТОО «КВК»  изготовило кузова полувагонов соглано заключенных договоров, но по причине срыва графика по поставеке новых грузовых тележек все построенные кузова установили на б/у тележки  из под исключенных вагонов. По мере поступления новых грузовых тележек будет осваиваться объем соглано договоров.</t>
  </si>
  <si>
    <t>Приобретение вагонов крытых универсальных</t>
  </si>
  <si>
    <t>не освоение сложилось в связи с тем что ТОО «Казахстанская вагоностроительная компания» на данный момент изготовила опытные образцы крытых универсальных вагонов в конце января 2015 года ожидается получение сертификата от ФБУ «РС ФЖТ».</t>
  </si>
  <si>
    <t>Приобретение крытых вагонов для автомобилей</t>
  </si>
  <si>
    <t>Данный проект был исключен согласно протокола заседания Бюджетной комиссии  АО «Қазтеміртранс» от 29 мая 2014 года (протокол 01/5) согласно Плана мероприятий по сокращению затрат  группы компании АО «НК «КТЖ» на 2014 год (протокол №12 от 09.06.2014г.).</t>
  </si>
  <si>
    <t>нов.займ</t>
  </si>
  <si>
    <t>Приобретение полувагонов КНР</t>
  </si>
  <si>
    <t>КВК</t>
  </si>
  <si>
    <t>СНГ</t>
  </si>
  <si>
    <t>КВК (тележки КНР)</t>
  </si>
  <si>
    <t>Приобретение грузовых вагонов
(полувагоны)</t>
  </si>
  <si>
    <t>Приобретение крытых вагонов</t>
  </si>
  <si>
    <t>нов.займ (еврооблигации)</t>
  </si>
  <si>
    <t>Приобретение фитинговых платформ</t>
  </si>
  <si>
    <t>Приобретение платформ универсальных</t>
  </si>
  <si>
    <t>Приобретение хоппер-цементовозов</t>
  </si>
  <si>
    <t>Приобретение хоппер-зерновозов</t>
  </si>
  <si>
    <t>Зиксто</t>
  </si>
  <si>
    <t>2.</t>
  </si>
  <si>
    <t>Капитальный ремонт грузовых вагонов</t>
  </si>
  <si>
    <t>КРП платформ универсальных</t>
  </si>
  <si>
    <t>Проект исполнен в рамках Плана мероприятий по сокращению затрат группы компании АО «НК «КТЖ» на 2014 год  от 9 июня 2014 года (протокол №12</t>
  </si>
  <si>
    <t>ДР полувагонов по ТР</t>
  </si>
  <si>
    <t>ДР крытых вагонов по ТР</t>
  </si>
  <si>
    <t>ДР цистерн по ТР</t>
  </si>
  <si>
    <t>ДР цистерн для пищевых продуктов, используемых для перевозки питьевой воды по ТР</t>
  </si>
  <si>
    <t>перевыполнение в пределах сметной стоимости, проект исполнен</t>
  </si>
  <si>
    <t>ДР вагон-хопперов крытых для зерна по ТР</t>
  </si>
  <si>
    <t>ДР платформ для крупнотоннажных контейнеров по ТР</t>
  </si>
  <si>
    <t>ДР крытых вагон-хопперов для цемента по ТР</t>
  </si>
  <si>
    <t>3.</t>
  </si>
  <si>
    <t>Обновление и реабилитация инфраструктуры**</t>
  </si>
  <si>
    <t>Техоснащение ВРД</t>
  </si>
  <si>
    <t>Реконструкция производственного комплекса**</t>
  </si>
  <si>
    <t>Проект исполнен в рамках Плана мероприятий по сокращению затрат группы компании АО «НК «КТЖ» на 2014 год  от 9 июня 2014 года (протокол №12) где план на 2014 год  составляет 352 264 тыс. тенге.</t>
  </si>
  <si>
    <t>Реконструкция производственных цехов</t>
  </si>
  <si>
    <r>
      <rPr>
        <b/>
        <sz val="10"/>
        <rFont val="Arial"/>
        <family val="2"/>
        <charset val="204"/>
      </rPr>
      <t>проект исполнен</t>
    </r>
    <r>
      <rPr>
        <sz val="10"/>
        <rFont val="Arial"/>
        <family val="2"/>
        <charset val="204"/>
      </rPr>
      <t xml:space="preserve"> с образованием условной экономии</t>
    </r>
  </si>
  <si>
    <t>Модернизация и реинжиниринг технологических процессов для модуля АСУ "Оператор"</t>
  </si>
  <si>
    <t>перевыполнение в пределах сметной стоимости</t>
  </si>
  <si>
    <t>Разработка ПСД на капитальный ремонт здания деревообрабатывающего цеха</t>
  </si>
  <si>
    <t>Разработка ПСД на капитальный ремонт здания АКП и Компрессорной</t>
  </si>
  <si>
    <t>Разработка ПСД на капитальный ремонт кровли здания (склада) производственной базы ст.Астана</t>
  </si>
  <si>
    <t>проект исполнен с образованием условной экономии</t>
  </si>
  <si>
    <t>Разработка ПСД на капитальный ремонт железобетонного ограждения производственной базы ст.Астана</t>
  </si>
  <si>
    <t>Разработка ПСД на капитальный ремонт административного здания производственной базы ст.Сарыозек</t>
  </si>
  <si>
    <t>Разработка ПСД на капитальный ремонт железобетонного ограждения производственной базы ст.Сарыозек</t>
  </si>
  <si>
    <t>Техоснащение ВРД**</t>
  </si>
  <si>
    <t>Разработка ПСД на строительство ограждения земельного участка для разделки исключенных грузовых вагонов</t>
  </si>
  <si>
    <t xml:space="preserve">Приобретение прав использования програмного обеспечения SAP </t>
  </si>
  <si>
    <t>4.</t>
  </si>
  <si>
    <t>Строительство "под ключ" телерадиокомплекса в г.Астане</t>
  </si>
  <si>
    <t>Улучшение административных и социально-бытовых условий труда работников</t>
  </si>
  <si>
    <t>Строительство жилого комплекса "под ключ" в г. Астане</t>
  </si>
  <si>
    <t>Строительство жилого комплекса "под ключ" в г. Астане**</t>
  </si>
  <si>
    <t>проект исполнен</t>
  </si>
  <si>
    <t>Приобретение жилья для работников филиалов Общества</t>
  </si>
  <si>
    <t>Приобретение необъектного оборудования</t>
  </si>
  <si>
    <t>Освоение по данному проекту перенесено на 2015 год</t>
  </si>
  <si>
    <t>Приобретение лицензионного программного обеспечения</t>
  </si>
  <si>
    <t>Приобретение мебели и прочего оборудования</t>
  </si>
  <si>
    <t>Приобретение необъектного оборудования**</t>
  </si>
  <si>
    <t>Приобретение лицензионного программного обеспечения**</t>
  </si>
  <si>
    <t>Всего по АО "ЦТУ"</t>
  </si>
  <si>
    <t>Обновление и реабилитация инфраструктуры</t>
  </si>
  <si>
    <t>Приобретение служебного автотранспорта</t>
  </si>
  <si>
    <t>в рамках необходимости принятия пакета мер по стабилизации фин-эк.положения приостановлены закупки некоторой части необъектного оборудования - 1 150 тыс. тенге</t>
  </si>
  <si>
    <t>Приобретение программного обеспечения</t>
  </si>
  <si>
    <t>Всего по ТОО "Ертыс-Сервис"</t>
  </si>
  <si>
    <t>Приобретение насосного оборудования</t>
  </si>
  <si>
    <t>Приобретение электродвигателя переменного тока асинхронный трехфазный с номинальной частотой сети 50Гц</t>
  </si>
  <si>
    <t>Капитальный ремонт приточно-вытяжной вентиляции депо промывки цистерн</t>
  </si>
  <si>
    <t>Приобретение технологического оборудования</t>
  </si>
  <si>
    <t>Приобретение шкафов металлических серии ШРК</t>
  </si>
  <si>
    <t>Приобретение шкафа холодильного</t>
  </si>
  <si>
    <t>Приобретение лицензионных программных обеспечений по неисключительным правам использования информационной системы "Фаворит"</t>
  </si>
  <si>
    <t>в связи с ожидаемыми структурными преобразованиями проект планируется освоить позже или будет исключен.</t>
  </si>
  <si>
    <t>Всего по ТОО "Казыкурт-Юг"</t>
  </si>
  <si>
    <t>Приобретение автотехники самосвал</t>
  </si>
  <si>
    <t>Приобретение вилочного электропогрузчика</t>
  </si>
  <si>
    <t>неисполнение проекта в запланированные сроки обусловлено введением в феврале месяце моратория по закупкам по группе компаний АО "НК "ҚТЖ", связанного с произошедшей девальвацией</t>
  </si>
  <si>
    <t>Приобретение экскаватора-погрузчика</t>
  </si>
  <si>
    <t>Приобретение насоса марки</t>
  </si>
  <si>
    <t>Всего по ТОО "КВК"</t>
  </si>
  <si>
    <t>в т.ч.: заемные от БВУ</t>
  </si>
  <si>
    <t>собственные средства</t>
  </si>
  <si>
    <t>Приобретение технологического оборудования для сборки крытого вагона</t>
  </si>
  <si>
    <t>Приобретение технологического оборудования колесного цеха</t>
  </si>
  <si>
    <t>Приобретение технологического оборудования для изготовления триангеля</t>
  </si>
  <si>
    <t>Сертификация полувагона модели 12-9846, тележки грузового вагона модели 18-9845, колесной пары РУ1Ш-957-Г без буксового узла</t>
  </si>
  <si>
    <t>Приобретение РКД, ТУ, РД, РЭ и сертификация (в том числе сертификационные испытания) фитинговой платформы</t>
  </si>
  <si>
    <t>Приобретение РКД, ТУ, РД, РЭ и сертификация крытого вагона</t>
  </si>
  <si>
    <t>работы ведутся с отставанием от графика</t>
  </si>
  <si>
    <t>Приобретение промышленного ноутбука</t>
  </si>
  <si>
    <t>* утвержден СД АО КТТ от 31.03.14г. № 3</t>
  </si>
</sst>
</file>

<file path=xl/styles.xml><?xml version="1.0" encoding="utf-8"?>
<styleSheet xmlns="http://schemas.openxmlformats.org/spreadsheetml/2006/main">
  <numFmts count="3">
    <numFmt numFmtId="43" formatCode="_-* #,##0.00_р_._-;\-* #,##0.00_р_._-;_-* &quot;-&quot;??_р_._-;_-@_-"/>
    <numFmt numFmtId="164" formatCode="#,##0.0"/>
    <numFmt numFmtId="165" formatCode="0.0"/>
  </numFmts>
  <fonts count="13">
    <font>
      <sz val="11"/>
      <color theme="1"/>
      <name val="Calibri"/>
      <family val="2"/>
      <charset val="204"/>
      <scheme val="minor"/>
    </font>
    <font>
      <sz val="10"/>
      <name val="Arial Cyr"/>
      <charset val="204"/>
    </font>
    <font>
      <b/>
      <sz val="11"/>
      <name val="Arial"/>
      <family val="2"/>
      <charset val="204"/>
    </font>
    <font>
      <sz val="10"/>
      <name val="Arial"/>
      <family val="2"/>
      <charset val="204"/>
    </font>
    <font>
      <b/>
      <sz val="10"/>
      <name val="Arial"/>
      <family val="2"/>
      <charset val="204"/>
    </font>
    <font>
      <b/>
      <sz val="10"/>
      <color rgb="FFFF0000"/>
      <name val="Arial"/>
      <family val="2"/>
      <charset val="204"/>
    </font>
    <font>
      <sz val="10"/>
      <color rgb="FFFF0000"/>
      <name val="Arial"/>
      <family val="2"/>
      <charset val="204"/>
    </font>
    <font>
      <sz val="10"/>
      <name val="Helv"/>
      <charset val="204"/>
    </font>
    <font>
      <sz val="10"/>
      <name val="Times New Roman"/>
      <family val="1"/>
      <charset val="204"/>
    </font>
    <font>
      <sz val="10"/>
      <color theme="1"/>
      <name val="Arial"/>
      <family val="2"/>
      <charset val="204"/>
    </font>
    <font>
      <sz val="14"/>
      <name val="Arial"/>
      <family val="2"/>
      <charset val="204"/>
    </font>
    <font>
      <b/>
      <sz val="14"/>
      <name val="Arial"/>
      <family val="2"/>
      <charset val="204"/>
    </font>
    <font>
      <i/>
      <sz val="10"/>
      <name val="Arial"/>
      <family val="2"/>
      <charset val="204"/>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6">
    <xf numFmtId="0" fontId="0" fillId="0" borderId="0"/>
    <xf numFmtId="0" fontId="1" fillId="0" borderId="0"/>
    <xf numFmtId="0" fontId="7" fillId="0" borderId="0"/>
    <xf numFmtId="43" fontId="1" fillId="0" borderId="0" applyFont="0" applyFill="0" applyBorder="0" applyAlignment="0" applyProtection="0"/>
    <xf numFmtId="0" fontId="3" fillId="0" borderId="0"/>
    <xf numFmtId="0" fontId="3" fillId="0" borderId="0"/>
  </cellStyleXfs>
  <cellXfs count="98">
    <xf numFmtId="0" fontId="0" fillId="0" borderId="0" xfId="0"/>
    <xf numFmtId="0" fontId="2" fillId="0" borderId="0" xfId="1" applyFont="1" applyAlignment="1">
      <alignment vertical="center" wrapText="1"/>
    </xf>
    <xf numFmtId="0" fontId="3" fillId="0" borderId="0" xfId="1" applyFont="1" applyAlignment="1">
      <alignment vertical="center"/>
    </xf>
    <xf numFmtId="0" fontId="3" fillId="0" borderId="0" xfId="1" applyFont="1" applyAlignment="1">
      <alignment vertical="center" wrapText="1"/>
    </xf>
    <xf numFmtId="0" fontId="2" fillId="0" borderId="0" xfId="1" applyFont="1" applyAlignment="1">
      <alignment horizontal="center" vertical="center" wrapText="1"/>
    </xf>
    <xf numFmtId="0" fontId="3" fillId="0" borderId="1" xfId="1" applyFont="1" applyBorder="1" applyAlignment="1">
      <alignment horizontal="center" vertical="center" wrapText="1"/>
    </xf>
    <xf numFmtId="14" fontId="3" fillId="0" borderId="1" xfId="1" applyNumberFormat="1" applyFont="1" applyBorder="1" applyAlignment="1">
      <alignment horizontal="left" vertical="center" wrapText="1"/>
    </xf>
    <xf numFmtId="0" fontId="3" fillId="0" borderId="1" xfId="1" applyFont="1" applyBorder="1" applyAlignment="1">
      <alignment vertical="center" wrapText="1"/>
    </xf>
    <xf numFmtId="3" fontId="3" fillId="0" borderId="0" xfId="1" applyNumberFormat="1" applyFont="1" applyFill="1" applyBorder="1" applyAlignment="1">
      <alignment vertical="center" wrapText="1"/>
    </xf>
    <xf numFmtId="0" fontId="3" fillId="0" borderId="0" xfId="1" applyFont="1" applyBorder="1" applyAlignment="1">
      <alignment horizontal="right" vertical="center" wrapText="1"/>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2" xfId="1" applyFont="1" applyBorder="1" applyAlignment="1">
      <alignment horizontal="center" vertical="center" wrapText="1"/>
    </xf>
    <xf numFmtId="0" fontId="3" fillId="0" borderId="2" xfId="1" applyFont="1" applyBorder="1" applyAlignment="1">
      <alignment horizontal="center" vertical="center" wrapText="1"/>
    </xf>
    <xf numFmtId="16" fontId="3" fillId="0" borderId="2" xfId="1" applyNumberFormat="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3" fontId="2" fillId="2" borderId="2" xfId="1" applyNumberFormat="1" applyFont="1" applyFill="1" applyBorder="1" applyAlignment="1">
      <alignment vertical="center" wrapText="1"/>
    </xf>
    <xf numFmtId="164" fontId="2" fillId="2" borderId="2" xfId="1" applyNumberFormat="1" applyFont="1" applyFill="1" applyBorder="1" applyAlignment="1">
      <alignment vertical="center" wrapText="1"/>
    </xf>
    <xf numFmtId="3" fontId="2" fillId="0" borderId="0" xfId="1" applyNumberFormat="1" applyFont="1" applyAlignment="1">
      <alignment vertical="center"/>
    </xf>
    <xf numFmtId="165" fontId="2" fillId="0" borderId="0" xfId="1" applyNumberFormat="1" applyFont="1" applyAlignment="1">
      <alignment vertical="center" wrapText="1"/>
    </xf>
    <xf numFmtId="3" fontId="5" fillId="0" borderId="2" xfId="1" applyNumberFormat="1" applyFont="1" applyBorder="1" applyAlignment="1">
      <alignment vertical="center" wrapText="1"/>
    </xf>
    <xf numFmtId="164" fontId="3" fillId="0" borderId="2" xfId="1" applyNumberFormat="1" applyFont="1" applyFill="1" applyBorder="1" applyAlignment="1">
      <alignment vertical="center" wrapText="1"/>
    </xf>
    <xf numFmtId="3" fontId="3" fillId="0" borderId="2" xfId="1" applyNumberFormat="1" applyFont="1" applyFill="1" applyBorder="1" applyAlignment="1">
      <alignment vertical="center" wrapText="1"/>
    </xf>
    <xf numFmtId="0" fontId="5" fillId="0" borderId="0" xfId="1" applyFont="1" applyAlignment="1">
      <alignment vertical="center"/>
    </xf>
    <xf numFmtId="0" fontId="5" fillId="0" borderId="0" xfId="1" applyFont="1" applyAlignment="1">
      <alignment vertical="center" wrapText="1"/>
    </xf>
    <xf numFmtId="164" fontId="5" fillId="0" borderId="2" xfId="1" applyNumberFormat="1" applyFont="1" applyBorder="1" applyAlignment="1">
      <alignment vertical="center" wrapText="1"/>
    </xf>
    <xf numFmtId="3" fontId="4" fillId="3" borderId="2" xfId="1" applyNumberFormat="1" applyFont="1" applyFill="1" applyBorder="1" applyAlignment="1">
      <alignment vertical="center" wrapText="1"/>
    </xf>
    <xf numFmtId="164" fontId="4" fillId="3" borderId="2" xfId="1" applyNumberFormat="1" applyFont="1" applyFill="1" applyBorder="1" applyAlignment="1">
      <alignment vertical="center" wrapText="1"/>
    </xf>
    <xf numFmtId="0" fontId="4" fillId="0" borderId="0" xfId="1" applyFont="1" applyAlignment="1">
      <alignment vertical="center"/>
    </xf>
    <xf numFmtId="0" fontId="4" fillId="0" borderId="0" xfId="1" applyFont="1" applyAlignment="1">
      <alignment vertical="center" wrapText="1"/>
    </xf>
    <xf numFmtId="3" fontId="3" fillId="4" borderId="2" xfId="1" applyNumberFormat="1" applyFont="1" applyFill="1" applyBorder="1" applyAlignment="1">
      <alignment vertical="center" wrapText="1"/>
    </xf>
    <xf numFmtId="164" fontId="3" fillId="4" borderId="2" xfId="1" applyNumberFormat="1" applyFont="1" applyFill="1" applyBorder="1" applyAlignment="1">
      <alignment vertical="center" wrapText="1"/>
    </xf>
    <xf numFmtId="3" fontId="3" fillId="4" borderId="0" xfId="1" applyNumberFormat="1" applyFont="1" applyFill="1" applyBorder="1" applyAlignment="1">
      <alignment vertical="center"/>
    </xf>
    <xf numFmtId="3" fontId="3" fillId="0" borderId="0" xfId="1" applyNumberFormat="1" applyFont="1" applyAlignment="1">
      <alignment vertical="center" wrapText="1"/>
    </xf>
    <xf numFmtId="3" fontId="3" fillId="5" borderId="2" xfId="1" applyNumberFormat="1" applyFont="1" applyFill="1" applyBorder="1" applyAlignment="1">
      <alignment vertical="center" wrapText="1"/>
    </xf>
    <xf numFmtId="164" fontId="3" fillId="5" borderId="2" xfId="1" applyNumberFormat="1" applyFont="1" applyFill="1" applyBorder="1" applyAlignment="1">
      <alignment vertical="center" wrapText="1"/>
    </xf>
    <xf numFmtId="0" fontId="3" fillId="0" borderId="2" xfId="1" applyFont="1" applyFill="1" applyBorder="1" applyAlignment="1">
      <alignment horizontal="left" vertical="center" wrapText="1"/>
    </xf>
    <xf numFmtId="3" fontId="3" fillId="0" borderId="2" xfId="1" applyNumberFormat="1" applyFont="1" applyFill="1" applyBorder="1" applyAlignment="1">
      <alignment horizontal="left" vertical="center" wrapText="1"/>
    </xf>
    <xf numFmtId="3" fontId="3" fillId="0" borderId="2" xfId="1" applyNumberFormat="1" applyFont="1" applyBorder="1" applyAlignment="1">
      <alignment vertical="center" wrapText="1"/>
    </xf>
    <xf numFmtId="0" fontId="3" fillId="0" borderId="0" xfId="1" applyFont="1" applyFill="1" applyAlignment="1">
      <alignment vertical="center"/>
    </xf>
    <xf numFmtId="0" fontId="3" fillId="0" borderId="0" xfId="1" applyFont="1" applyFill="1" applyAlignment="1">
      <alignment vertical="center" wrapText="1"/>
    </xf>
    <xf numFmtId="0" fontId="3" fillId="0" borderId="2" xfId="1" applyFont="1" applyFill="1" applyBorder="1" applyAlignment="1">
      <alignment vertical="center" wrapText="1"/>
    </xf>
    <xf numFmtId="0" fontId="3" fillId="0" borderId="2" xfId="1" applyFont="1" applyFill="1" applyBorder="1" applyAlignment="1">
      <alignment horizontal="center" vertical="center" wrapText="1"/>
    </xf>
    <xf numFmtId="0" fontId="3" fillId="5" borderId="2" xfId="1" applyFont="1" applyFill="1" applyBorder="1" applyAlignment="1">
      <alignment horizontal="center" vertical="center" wrapText="1"/>
    </xf>
    <xf numFmtId="0" fontId="3" fillId="5" borderId="2" xfId="1" applyFont="1" applyFill="1" applyBorder="1" applyAlignment="1">
      <alignment horizontal="left" vertical="center" wrapText="1"/>
    </xf>
    <xf numFmtId="3" fontId="6" fillId="5" borderId="2" xfId="1" applyNumberFormat="1" applyFont="1" applyFill="1" applyBorder="1" applyAlignment="1">
      <alignment vertical="center" wrapText="1"/>
    </xf>
    <xf numFmtId="0" fontId="3" fillId="5" borderId="0" xfId="1" applyFont="1" applyFill="1" applyAlignment="1">
      <alignment vertical="center"/>
    </xf>
    <xf numFmtId="0" fontId="3" fillId="5" borderId="0" xfId="1" applyFont="1" applyFill="1" applyAlignment="1">
      <alignment vertical="center" wrapText="1"/>
    </xf>
    <xf numFmtId="3" fontId="6" fillId="0" borderId="2" xfId="1" applyNumberFormat="1" applyFont="1" applyFill="1" applyBorder="1" applyAlignment="1">
      <alignment vertical="center" wrapText="1"/>
    </xf>
    <xf numFmtId="0" fontId="3" fillId="0" borderId="0" xfId="1" applyFont="1" applyFill="1" applyBorder="1" applyAlignment="1">
      <alignment vertical="center" wrapText="1"/>
    </xf>
    <xf numFmtId="3" fontId="3" fillId="0" borderId="2" xfId="2" applyNumberFormat="1" applyFont="1" applyFill="1" applyBorder="1" applyAlignment="1">
      <alignment vertical="center" wrapText="1"/>
    </xf>
    <xf numFmtId="0" fontId="3" fillId="4" borderId="2" xfId="1" applyFont="1" applyFill="1" applyBorder="1" applyAlignment="1">
      <alignment horizontal="center" vertical="center" wrapText="1"/>
    </xf>
    <xf numFmtId="0" fontId="3" fillId="4" borderId="2" xfId="1" applyFont="1" applyFill="1" applyBorder="1" applyAlignment="1">
      <alignment horizontal="left" vertical="center" wrapText="1"/>
    </xf>
    <xf numFmtId="0" fontId="3" fillId="0" borderId="2" xfId="1" applyFont="1" applyBorder="1" applyAlignment="1">
      <alignment vertical="center" wrapText="1"/>
    </xf>
    <xf numFmtId="0" fontId="3" fillId="0" borderId="3" xfId="1" applyFont="1" applyBorder="1" applyAlignment="1">
      <alignment vertical="center"/>
    </xf>
    <xf numFmtId="3" fontId="3" fillId="6" borderId="2" xfId="1" applyNumberFormat="1" applyFont="1" applyFill="1" applyBorder="1" applyAlignment="1">
      <alignment vertical="center" wrapText="1"/>
    </xf>
    <xf numFmtId="43" fontId="3" fillId="0" borderId="0" xfId="3" applyFont="1" applyAlignment="1">
      <alignment vertical="center"/>
    </xf>
    <xf numFmtId="3" fontId="8" fillId="0" borderId="2" xfId="1" applyNumberFormat="1" applyFont="1" applyFill="1" applyBorder="1" applyAlignment="1">
      <alignment vertical="center" wrapText="1"/>
    </xf>
    <xf numFmtId="0" fontId="8" fillId="0" borderId="2" xfId="1" applyFont="1" applyFill="1" applyBorder="1" applyAlignment="1">
      <alignment horizontal="left" vertical="center" wrapText="1"/>
    </xf>
    <xf numFmtId="3" fontId="3" fillId="0" borderId="2" xfId="1" applyNumberFormat="1" applyFont="1" applyBorder="1" applyAlignment="1">
      <alignment horizontal="right" vertical="center" wrapText="1"/>
    </xf>
    <xf numFmtId="3" fontId="3" fillId="0" borderId="2" xfId="1" applyNumberFormat="1" applyFont="1" applyFill="1" applyBorder="1" applyAlignment="1">
      <alignment horizontal="right" vertical="center" wrapText="1"/>
    </xf>
    <xf numFmtId="3" fontId="4" fillId="0" borderId="2" xfId="1" applyNumberFormat="1" applyFont="1" applyBorder="1" applyAlignment="1">
      <alignment vertical="center" wrapText="1"/>
    </xf>
    <xf numFmtId="164" fontId="3" fillId="3" borderId="2" xfId="1" applyNumberFormat="1" applyFont="1" applyFill="1" applyBorder="1" applyAlignment="1">
      <alignment vertical="center" wrapText="1"/>
    </xf>
    <xf numFmtId="3" fontId="4" fillId="4" borderId="2" xfId="1" applyNumberFormat="1" applyFont="1" applyFill="1" applyBorder="1" applyAlignment="1">
      <alignment vertical="center" wrapText="1"/>
    </xf>
    <xf numFmtId="164" fontId="4" fillId="4" borderId="2" xfId="1" applyNumberFormat="1" applyFont="1" applyFill="1" applyBorder="1" applyAlignment="1">
      <alignment vertical="center" wrapText="1"/>
    </xf>
    <xf numFmtId="164" fontId="3" fillId="0" borderId="2" xfId="1" applyNumberFormat="1" applyFont="1" applyBorder="1" applyAlignment="1">
      <alignment vertical="center" wrapText="1"/>
    </xf>
    <xf numFmtId="3" fontId="9" fillId="0" borderId="2" xfId="1" applyNumberFormat="1" applyFont="1" applyFill="1" applyBorder="1" applyAlignment="1">
      <alignment vertical="center" wrapText="1"/>
    </xf>
    <xf numFmtId="3" fontId="8" fillId="0" borderId="2" xfId="1" applyNumberFormat="1" applyFont="1" applyBorder="1" applyAlignment="1">
      <alignment vertical="center" wrapText="1"/>
    </xf>
    <xf numFmtId="3" fontId="3" fillId="0" borderId="0" xfId="1" applyNumberFormat="1" applyFont="1" applyBorder="1" applyAlignment="1">
      <alignment vertical="center" wrapText="1"/>
    </xf>
    <xf numFmtId="0" fontId="3" fillId="0" borderId="0" xfId="1" applyFont="1" applyBorder="1" applyAlignment="1">
      <alignment horizontal="center" vertical="center" wrapText="1"/>
    </xf>
    <xf numFmtId="0" fontId="3" fillId="0" borderId="4" xfId="1" applyFont="1" applyFill="1" applyBorder="1" applyAlignment="1">
      <alignment horizontal="left" vertical="center" wrapText="1"/>
    </xf>
    <xf numFmtId="164" fontId="3" fillId="0" borderId="0" xfId="1" applyNumberFormat="1" applyFont="1" applyBorder="1" applyAlignment="1">
      <alignment vertical="center" wrapText="1"/>
    </xf>
    <xf numFmtId="0" fontId="10" fillId="0" borderId="0" xfId="1" applyFont="1" applyAlignment="1">
      <alignment horizontal="center" vertical="center" wrapText="1"/>
    </xf>
    <xf numFmtId="0" fontId="11" fillId="0" borderId="0" xfId="1" applyFont="1" applyAlignment="1">
      <alignment vertical="center"/>
    </xf>
    <xf numFmtId="0" fontId="10" fillId="0" borderId="0" xfId="1" applyFont="1" applyAlignment="1">
      <alignment vertical="center" wrapText="1"/>
    </xf>
    <xf numFmtId="0" fontId="11" fillId="0" borderId="0" xfId="1" applyFont="1" applyAlignment="1">
      <alignment horizontal="left" vertical="center"/>
    </xf>
    <xf numFmtId="0" fontId="10" fillId="0" borderId="0" xfId="1" applyFont="1" applyAlignment="1">
      <alignment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12" fillId="0" borderId="0" xfId="1" applyFont="1" applyAlignment="1">
      <alignment vertical="center"/>
    </xf>
    <xf numFmtId="0" fontId="12" fillId="0" borderId="0" xfId="1" applyFont="1" applyAlignment="1">
      <alignment vertical="center" wrapText="1"/>
    </xf>
    <xf numFmtId="0" fontId="12" fillId="0" borderId="0" xfId="1" applyFont="1" applyAlignment="1">
      <alignment horizontal="left" vertical="center" wrapText="1"/>
    </xf>
    <xf numFmtId="0" fontId="4" fillId="3" borderId="2" xfId="1" applyFont="1" applyFill="1" applyBorder="1" applyAlignment="1">
      <alignment horizontal="left" vertical="center" wrapText="1"/>
    </xf>
    <xf numFmtId="0" fontId="5" fillId="0" borderId="2" xfId="1" applyFont="1" applyBorder="1" applyAlignment="1">
      <alignment horizontal="left" vertical="center" wrapText="1"/>
    </xf>
    <xf numFmtId="3" fontId="3" fillId="0" borderId="2" xfId="1" applyNumberFormat="1" applyFont="1" applyBorder="1" applyAlignment="1">
      <alignment horizontal="left" vertical="center" wrapText="1"/>
    </xf>
    <xf numFmtId="0" fontId="3" fillId="0" borderId="2" xfId="1" applyFont="1" applyFill="1" applyBorder="1" applyAlignment="1">
      <alignment horizontal="left" vertical="center" wrapText="1"/>
    </xf>
    <xf numFmtId="3" fontId="3" fillId="0" borderId="2" xfId="1" applyNumberFormat="1" applyFont="1" applyBorder="1" applyAlignment="1">
      <alignment horizontal="right" vertical="center" wrapText="1"/>
    </xf>
    <xf numFmtId="3" fontId="3" fillId="0" borderId="2" xfId="1" applyNumberFormat="1" applyFont="1" applyFill="1" applyBorder="1" applyAlignment="1">
      <alignment horizontal="center" vertical="center" wrapText="1"/>
    </xf>
    <xf numFmtId="164" fontId="3" fillId="0" borderId="2" xfId="1" applyNumberFormat="1" applyFont="1" applyBorder="1" applyAlignment="1">
      <alignment horizontal="right" vertical="center" wrapText="1"/>
    </xf>
    <xf numFmtId="0" fontId="3" fillId="4" borderId="2" xfId="1" applyFont="1" applyFill="1" applyBorder="1" applyAlignment="1">
      <alignment horizontal="center" vertical="center" wrapText="1"/>
    </xf>
    <xf numFmtId="0" fontId="3" fillId="4" borderId="2" xfId="1" applyFont="1" applyFill="1" applyBorder="1" applyAlignment="1">
      <alignment horizontal="left" vertical="center" wrapText="1"/>
    </xf>
    <xf numFmtId="3" fontId="3" fillId="0" borderId="2"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2" borderId="2" xfId="1" applyFont="1" applyFill="1" applyBorder="1" applyAlignment="1">
      <alignment horizontal="left" vertical="center" wrapText="1"/>
    </xf>
    <xf numFmtId="0" fontId="2" fillId="0" borderId="0" xfId="1" applyFont="1" applyAlignment="1">
      <alignment horizontal="center" vertical="center" wrapText="1"/>
    </xf>
    <xf numFmtId="0" fontId="3" fillId="0" borderId="1" xfId="1" applyFont="1" applyBorder="1" applyAlignment="1">
      <alignment horizontal="right" vertical="center" wrapText="1"/>
    </xf>
    <xf numFmtId="0" fontId="4" fillId="0" borderId="2" xfId="1" applyFont="1" applyBorder="1" applyAlignment="1">
      <alignment horizontal="center" vertical="center" textRotation="90" wrapText="1"/>
    </xf>
  </cellXfs>
  <cellStyles count="6">
    <cellStyle name="КАНДАГАЧ тел3-33-96" xfId="4"/>
    <cellStyle name="Обычный" xfId="0" builtinId="0"/>
    <cellStyle name="Обычный 2" xfId="1"/>
    <cellStyle name="Стиль 1" xfId="2"/>
    <cellStyle name="Стиль 1 2" xfId="5"/>
    <cellStyle name="Финансовый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W134"/>
  <sheetViews>
    <sheetView tabSelected="1" zoomScale="70" zoomScaleNormal="70" workbookViewId="0">
      <selection activeCell="C147" sqref="C147"/>
    </sheetView>
  </sheetViews>
  <sheetFormatPr defaultRowHeight="12.75"/>
  <cols>
    <col min="1" max="1" width="4.7109375" style="16" customWidth="1"/>
    <col min="2" max="2" width="37.85546875" style="3" customWidth="1"/>
    <col min="3" max="3" width="17.28515625" style="3" customWidth="1"/>
    <col min="4" max="4" width="8.42578125" style="3" customWidth="1"/>
    <col min="5" max="5" width="13.28515625" style="3" bestFit="1" customWidth="1"/>
    <col min="6" max="6" width="8.5703125" style="3" customWidth="1"/>
    <col min="7" max="7" width="13" style="3" customWidth="1"/>
    <col min="8" max="8" width="9.140625" style="3" customWidth="1"/>
    <col min="9" max="9" width="8.7109375" style="3" customWidth="1"/>
    <col min="10" max="10" width="14.85546875" style="3" customWidth="1"/>
    <col min="11" max="11" width="49.5703125" style="3" customWidth="1"/>
    <col min="12" max="12" width="32.140625" style="2" customWidth="1"/>
    <col min="13" max="13" width="8.42578125" style="3" hidden="1" customWidth="1"/>
    <col min="14" max="14" width="12" style="3" hidden="1" customWidth="1"/>
    <col min="15" max="16" width="11.140625" style="3" hidden="1" customWidth="1"/>
    <col min="17" max="17" width="10.85546875" style="3" hidden="1" customWidth="1"/>
    <col min="18" max="19" width="0" style="3" hidden="1" customWidth="1"/>
    <col min="20" max="20" width="14" style="3" hidden="1" customWidth="1"/>
    <col min="21" max="26" width="0" style="3" hidden="1" customWidth="1"/>
    <col min="27" max="16384" width="9.140625" style="3"/>
  </cols>
  <sheetData>
    <row r="1" spans="1:13" ht="15">
      <c r="A1" s="95" t="s">
        <v>0</v>
      </c>
      <c r="B1" s="95"/>
      <c r="C1" s="95"/>
      <c r="D1" s="95"/>
      <c r="E1" s="95"/>
      <c r="F1" s="95"/>
      <c r="G1" s="95"/>
      <c r="H1" s="95"/>
      <c r="I1" s="95"/>
      <c r="J1" s="95"/>
      <c r="K1" s="1"/>
    </row>
    <row r="2" spans="1:13" ht="15">
      <c r="A2" s="95"/>
      <c r="B2" s="95"/>
      <c r="C2" s="95"/>
      <c r="D2" s="95"/>
      <c r="E2" s="95"/>
      <c r="F2" s="95"/>
      <c r="G2" s="95"/>
      <c r="H2" s="95"/>
      <c r="I2" s="95"/>
      <c r="J2" s="95"/>
      <c r="K2" s="4"/>
    </row>
    <row r="3" spans="1:13">
      <c r="A3" s="5"/>
      <c r="B3" s="6"/>
      <c r="C3" s="7"/>
      <c r="D3" s="8"/>
      <c r="E3" s="8"/>
      <c r="H3" s="96" t="s">
        <v>1</v>
      </c>
      <c r="I3" s="96"/>
      <c r="J3" s="96"/>
      <c r="K3" s="9"/>
    </row>
    <row r="4" spans="1:13">
      <c r="A4" s="93" t="s">
        <v>2</v>
      </c>
      <c r="B4" s="93" t="s">
        <v>3</v>
      </c>
      <c r="C4" s="93" t="s">
        <v>4</v>
      </c>
      <c r="D4" s="93" t="s">
        <v>5</v>
      </c>
      <c r="E4" s="93"/>
      <c r="F4" s="93"/>
      <c r="G4" s="93"/>
      <c r="H4" s="97" t="s">
        <v>6</v>
      </c>
      <c r="I4" s="93" t="s">
        <v>7</v>
      </c>
      <c r="J4" s="93"/>
      <c r="K4" s="93" t="s">
        <v>8</v>
      </c>
    </row>
    <row r="5" spans="1:13" s="11" customFormat="1">
      <c r="A5" s="93"/>
      <c r="B5" s="93"/>
      <c r="C5" s="93"/>
      <c r="D5" s="93" t="s">
        <v>9</v>
      </c>
      <c r="E5" s="93"/>
      <c r="F5" s="93" t="s">
        <v>10</v>
      </c>
      <c r="G5" s="93"/>
      <c r="H5" s="97"/>
      <c r="I5" s="93"/>
      <c r="J5" s="93"/>
      <c r="K5" s="93"/>
      <c r="L5" s="10"/>
    </row>
    <row r="6" spans="1:13" s="11" customFormat="1">
      <c r="A6" s="93"/>
      <c r="B6" s="93"/>
      <c r="C6" s="93"/>
      <c r="D6" s="93"/>
      <c r="E6" s="93"/>
      <c r="F6" s="93"/>
      <c r="G6" s="93"/>
      <c r="H6" s="97"/>
      <c r="I6" s="93"/>
      <c r="J6" s="93"/>
      <c r="K6" s="93"/>
      <c r="L6" s="10"/>
    </row>
    <row r="7" spans="1:13" s="11" customFormat="1">
      <c r="A7" s="93"/>
      <c r="B7" s="93"/>
      <c r="C7" s="93"/>
      <c r="D7" s="12" t="s">
        <v>11</v>
      </c>
      <c r="E7" s="12" t="s">
        <v>12</v>
      </c>
      <c r="F7" s="12" t="s">
        <v>11</v>
      </c>
      <c r="G7" s="12" t="s">
        <v>12</v>
      </c>
      <c r="H7" s="97"/>
      <c r="I7" s="12" t="s">
        <v>11</v>
      </c>
      <c r="J7" s="12" t="s">
        <v>12</v>
      </c>
      <c r="K7" s="93"/>
      <c r="L7" s="10"/>
    </row>
    <row r="8" spans="1:13" s="16" customFormat="1">
      <c r="A8" s="13">
        <v>1</v>
      </c>
      <c r="B8" s="13">
        <v>2</v>
      </c>
      <c r="C8" s="13"/>
      <c r="D8" s="13">
        <v>6</v>
      </c>
      <c r="E8" s="13">
        <v>7</v>
      </c>
      <c r="F8" s="13">
        <v>8</v>
      </c>
      <c r="G8" s="13">
        <v>9</v>
      </c>
      <c r="H8" s="14" t="s">
        <v>13</v>
      </c>
      <c r="I8" s="13">
        <v>10</v>
      </c>
      <c r="J8" s="13">
        <v>11</v>
      </c>
      <c r="K8" s="13"/>
      <c r="L8" s="15"/>
    </row>
    <row r="9" spans="1:13" s="1" customFormat="1" ht="15">
      <c r="A9" s="94" t="s">
        <v>14</v>
      </c>
      <c r="B9" s="94"/>
      <c r="C9" s="94"/>
      <c r="D9" s="17"/>
      <c r="E9" s="17">
        <f>E10</f>
        <v>31102545</v>
      </c>
      <c r="F9" s="17"/>
      <c r="G9" s="17">
        <f>G10</f>
        <v>13855066</v>
      </c>
      <c r="H9" s="18">
        <f>H10</f>
        <v>44.54640608991965</v>
      </c>
      <c r="I9" s="18"/>
      <c r="J9" s="17">
        <f>J10</f>
        <v>-17247479</v>
      </c>
      <c r="K9" s="17"/>
      <c r="L9" s="19"/>
      <c r="M9" s="20"/>
    </row>
    <row r="10" spans="1:13" s="25" customFormat="1">
      <c r="A10" s="84" t="s">
        <v>15</v>
      </c>
      <c r="B10" s="84"/>
      <c r="C10" s="84"/>
      <c r="D10" s="21"/>
      <c r="E10" s="21">
        <f>E16+E89+E104+E115+E79</f>
        <v>31102545</v>
      </c>
      <c r="F10" s="21"/>
      <c r="G10" s="21">
        <f>G16+G89+G104+G115+G79</f>
        <v>13855066</v>
      </c>
      <c r="H10" s="22">
        <f>G10/E10*100</f>
        <v>44.54640608991965</v>
      </c>
      <c r="I10" s="23"/>
      <c r="J10" s="23">
        <f>G10-E10</f>
        <v>-17247479</v>
      </c>
      <c r="K10" s="21"/>
      <c r="L10" s="24"/>
    </row>
    <row r="11" spans="1:13" s="25" customFormat="1" hidden="1">
      <c r="A11" s="84" t="s">
        <v>16</v>
      </c>
      <c r="B11" s="84"/>
      <c r="C11" s="84"/>
      <c r="D11" s="21"/>
      <c r="E11" s="21">
        <v>0</v>
      </c>
      <c r="F11" s="21"/>
      <c r="G11" s="21">
        <v>0</v>
      </c>
      <c r="H11" s="26" t="s">
        <v>17</v>
      </c>
      <c r="I11" s="26"/>
      <c r="J11" s="21">
        <v>0</v>
      </c>
      <c r="K11" s="21"/>
      <c r="L11" s="24"/>
    </row>
    <row r="12" spans="1:13" s="25" customFormat="1" hidden="1">
      <c r="A12" s="84" t="s">
        <v>18</v>
      </c>
      <c r="B12" s="84"/>
      <c r="C12" s="84"/>
      <c r="D12" s="21"/>
      <c r="E12" s="21">
        <v>0</v>
      </c>
      <c r="F12" s="21"/>
      <c r="G12" s="21">
        <v>0</v>
      </c>
      <c r="H12" s="26" t="s">
        <v>17</v>
      </c>
      <c r="I12" s="26"/>
      <c r="J12" s="21">
        <v>0</v>
      </c>
      <c r="K12" s="21"/>
      <c r="L12" s="24"/>
    </row>
    <row r="13" spans="1:13" s="25" customFormat="1" hidden="1">
      <c r="A13" s="84" t="s">
        <v>19</v>
      </c>
      <c r="B13" s="84"/>
      <c r="C13" s="84"/>
      <c r="D13" s="21"/>
      <c r="E13" s="21">
        <v>0</v>
      </c>
      <c r="F13" s="21"/>
      <c r="G13" s="21">
        <v>0</v>
      </c>
      <c r="H13" s="26" t="s">
        <v>17</v>
      </c>
      <c r="I13" s="26"/>
      <c r="J13" s="21">
        <v>0</v>
      </c>
      <c r="K13" s="21"/>
      <c r="L13" s="24"/>
    </row>
    <row r="14" spans="1:13" s="25" customFormat="1" hidden="1">
      <c r="A14" s="84" t="s">
        <v>20</v>
      </c>
      <c r="B14" s="84"/>
      <c r="C14" s="84"/>
      <c r="D14" s="21"/>
      <c r="E14" s="21">
        <v>0</v>
      </c>
      <c r="F14" s="21"/>
      <c r="G14" s="21">
        <v>0</v>
      </c>
      <c r="H14" s="26" t="s">
        <v>17</v>
      </c>
      <c r="I14" s="26"/>
      <c r="J14" s="21">
        <v>0</v>
      </c>
      <c r="K14" s="21"/>
      <c r="L14" s="24"/>
    </row>
    <row r="15" spans="1:13" s="30" customFormat="1">
      <c r="A15" s="83" t="s">
        <v>21</v>
      </c>
      <c r="B15" s="83"/>
      <c r="C15" s="83"/>
      <c r="D15" s="27"/>
      <c r="E15" s="27">
        <f>E16</f>
        <v>30476580</v>
      </c>
      <c r="F15" s="27">
        <f t="shared" ref="F15:G15" si="0">F16</f>
        <v>1319</v>
      </c>
      <c r="G15" s="27">
        <f t="shared" si="0"/>
        <v>13293711</v>
      </c>
      <c r="H15" s="28">
        <f>H16</f>
        <v>43.619431707888481</v>
      </c>
      <c r="I15" s="28"/>
      <c r="J15" s="28">
        <f t="shared" ref="J15" si="1">J16</f>
        <v>-17182869</v>
      </c>
      <c r="K15" s="27"/>
      <c r="L15" s="29"/>
    </row>
    <row r="16" spans="1:13" s="25" customFormat="1">
      <c r="A16" s="84" t="s">
        <v>15</v>
      </c>
      <c r="B16" s="84"/>
      <c r="C16" s="84"/>
      <c r="D16" s="21"/>
      <c r="E16" s="21">
        <f>E21+E43+E53+E68+E67</f>
        <v>30476580</v>
      </c>
      <c r="F16" s="21">
        <f t="shared" ref="F16" si="2">F21+F43+F53+F68+F67</f>
        <v>1319</v>
      </c>
      <c r="G16" s="21">
        <f>G21+G43+G53+G68+G67</f>
        <v>13293711</v>
      </c>
      <c r="H16" s="22">
        <f>G16/E16*100</f>
        <v>43.619431707888481</v>
      </c>
      <c r="I16" s="23"/>
      <c r="J16" s="23">
        <f>G16-E16</f>
        <v>-17182869</v>
      </c>
      <c r="K16" s="21"/>
      <c r="L16" s="24"/>
    </row>
    <row r="17" spans="1:16" s="25" customFormat="1" hidden="1">
      <c r="A17" s="84" t="s">
        <v>16</v>
      </c>
      <c r="B17" s="84"/>
      <c r="C17" s="84"/>
      <c r="D17" s="21"/>
      <c r="E17" s="21">
        <v>0</v>
      </c>
      <c r="F17" s="21"/>
      <c r="G17" s="21">
        <v>0</v>
      </c>
      <c r="H17" s="26" t="s">
        <v>17</v>
      </c>
      <c r="I17" s="26"/>
      <c r="J17" s="21">
        <v>0</v>
      </c>
      <c r="K17" s="21"/>
      <c r="L17" s="24"/>
    </row>
    <row r="18" spans="1:16" s="25" customFormat="1" hidden="1">
      <c r="A18" s="84" t="s">
        <v>18</v>
      </c>
      <c r="B18" s="84"/>
      <c r="C18" s="84"/>
      <c r="D18" s="21"/>
      <c r="E18" s="21">
        <v>0</v>
      </c>
      <c r="F18" s="21"/>
      <c r="G18" s="21">
        <v>0</v>
      </c>
      <c r="H18" s="26" t="s">
        <v>17</v>
      </c>
      <c r="I18" s="26"/>
      <c r="J18" s="21">
        <v>0</v>
      </c>
      <c r="K18" s="21"/>
      <c r="L18" s="24"/>
    </row>
    <row r="19" spans="1:16" s="25" customFormat="1" hidden="1">
      <c r="A19" s="84" t="s">
        <v>19</v>
      </c>
      <c r="B19" s="84"/>
      <c r="C19" s="84"/>
      <c r="D19" s="21"/>
      <c r="E19" s="21">
        <v>0</v>
      </c>
      <c r="F19" s="21"/>
      <c r="G19" s="21">
        <v>0</v>
      </c>
      <c r="H19" s="26" t="s">
        <v>17</v>
      </c>
      <c r="I19" s="26"/>
      <c r="J19" s="21">
        <v>0</v>
      </c>
      <c r="K19" s="21"/>
      <c r="L19" s="24"/>
    </row>
    <row r="20" spans="1:16" s="25" customFormat="1" hidden="1">
      <c r="A20" s="84" t="s">
        <v>20</v>
      </c>
      <c r="B20" s="84"/>
      <c r="C20" s="84"/>
      <c r="D20" s="21"/>
      <c r="E20" s="21">
        <v>0</v>
      </c>
      <c r="F20" s="21"/>
      <c r="G20" s="21">
        <v>0</v>
      </c>
      <c r="H20" s="26" t="s">
        <v>17</v>
      </c>
      <c r="I20" s="26"/>
      <c r="J20" s="21">
        <v>0</v>
      </c>
      <c r="K20" s="21"/>
      <c r="L20" s="24"/>
    </row>
    <row r="21" spans="1:16">
      <c r="A21" s="90" t="s">
        <v>22</v>
      </c>
      <c r="B21" s="91" t="s">
        <v>23</v>
      </c>
      <c r="C21" s="31" t="s">
        <v>24</v>
      </c>
      <c r="D21" s="31">
        <f>D22</f>
        <v>1782</v>
      </c>
      <c r="E21" s="31">
        <f>E22</f>
        <v>25458501</v>
      </c>
      <c r="F21" s="31">
        <f>F22</f>
        <v>742</v>
      </c>
      <c r="G21" s="31">
        <f>G22</f>
        <v>10180933</v>
      </c>
      <c r="H21" s="32">
        <v>42.835823899097413</v>
      </c>
      <c r="I21" s="31">
        <v>-383</v>
      </c>
      <c r="J21" s="31">
        <v>-5255117</v>
      </c>
      <c r="K21" s="31"/>
      <c r="L21" s="33"/>
      <c r="N21" s="34"/>
      <c r="O21" s="34"/>
      <c r="P21" s="34"/>
    </row>
    <row r="22" spans="1:16">
      <c r="A22" s="90"/>
      <c r="B22" s="91"/>
      <c r="C22" s="35" t="s">
        <v>25</v>
      </c>
      <c r="D22" s="35">
        <f>D28+D29+D30</f>
        <v>1782</v>
      </c>
      <c r="E22" s="35">
        <f t="shared" ref="E22:G22" si="3">E28+E29+E30</f>
        <v>25458501</v>
      </c>
      <c r="F22" s="35">
        <f t="shared" si="3"/>
        <v>742</v>
      </c>
      <c r="G22" s="35">
        <f t="shared" si="3"/>
        <v>10180933</v>
      </c>
      <c r="H22" s="22">
        <f>G22/E22*100</f>
        <v>39.99030814893618</v>
      </c>
      <c r="I22" s="23">
        <f>F22/D22*100</f>
        <v>41.638608305274971</v>
      </c>
      <c r="J22" s="23">
        <f>G22-E22</f>
        <v>-15277568</v>
      </c>
      <c r="K22" s="35"/>
    </row>
    <row r="23" spans="1:16" hidden="1">
      <c r="A23" s="90"/>
      <c r="B23" s="91"/>
      <c r="C23" s="35" t="s">
        <v>26</v>
      </c>
      <c r="D23" s="35">
        <v>0</v>
      </c>
      <c r="E23" s="35">
        <v>0</v>
      </c>
      <c r="F23" s="35">
        <v>0</v>
      </c>
      <c r="G23" s="35">
        <v>0</v>
      </c>
      <c r="H23" s="36" t="s">
        <v>17</v>
      </c>
      <c r="I23" s="35">
        <v>0</v>
      </c>
      <c r="J23" s="35">
        <v>0</v>
      </c>
      <c r="K23" s="35"/>
    </row>
    <row r="24" spans="1:16" ht="25.5" hidden="1">
      <c r="A24" s="90"/>
      <c r="B24" s="91"/>
      <c r="C24" s="35" t="s">
        <v>27</v>
      </c>
      <c r="D24" s="35">
        <v>0</v>
      </c>
      <c r="E24" s="35">
        <v>0</v>
      </c>
      <c r="F24" s="35">
        <v>0</v>
      </c>
      <c r="G24" s="35">
        <v>0</v>
      </c>
      <c r="H24" s="36" t="s">
        <v>17</v>
      </c>
      <c r="I24" s="35">
        <v>0</v>
      </c>
      <c r="J24" s="35">
        <v>0</v>
      </c>
      <c r="K24" s="35"/>
    </row>
    <row r="25" spans="1:16" hidden="1">
      <c r="A25" s="90"/>
      <c r="B25" s="91"/>
      <c r="C25" s="35" t="s">
        <v>19</v>
      </c>
      <c r="D25" s="35">
        <v>0</v>
      </c>
      <c r="E25" s="35">
        <v>0</v>
      </c>
      <c r="F25" s="35">
        <v>0</v>
      </c>
      <c r="G25" s="35">
        <v>0</v>
      </c>
      <c r="H25" s="36" t="s">
        <v>17</v>
      </c>
      <c r="I25" s="35">
        <v>0</v>
      </c>
      <c r="J25" s="35">
        <v>0</v>
      </c>
      <c r="K25" s="35"/>
    </row>
    <row r="26" spans="1:16" hidden="1">
      <c r="A26" s="90"/>
      <c r="B26" s="91"/>
      <c r="C26" s="35" t="s">
        <v>28</v>
      </c>
      <c r="D26" s="35">
        <v>0</v>
      </c>
      <c r="E26" s="35">
        <v>0</v>
      </c>
      <c r="F26" s="35">
        <v>0</v>
      </c>
      <c r="G26" s="35">
        <v>0</v>
      </c>
      <c r="H26" s="36" t="s">
        <v>17</v>
      </c>
      <c r="I26" s="35">
        <v>0</v>
      </c>
      <c r="J26" s="35">
        <v>0</v>
      </c>
      <c r="K26" s="35"/>
    </row>
    <row r="27" spans="1:16" s="41" customFormat="1" hidden="1">
      <c r="A27" s="37"/>
      <c r="B27" s="37" t="s">
        <v>29</v>
      </c>
      <c r="C27" s="38" t="s">
        <v>26</v>
      </c>
      <c r="D27" s="23"/>
      <c r="E27" s="23"/>
      <c r="F27" s="23"/>
      <c r="G27" s="23"/>
      <c r="H27" s="22" t="s">
        <v>17</v>
      </c>
      <c r="I27" s="23">
        <v>0</v>
      </c>
      <c r="J27" s="23">
        <v>0</v>
      </c>
      <c r="K27" s="39"/>
      <c r="L27" s="40"/>
    </row>
    <row r="28" spans="1:16" s="41" customFormat="1" ht="207.75" customHeight="1">
      <c r="A28" s="37"/>
      <c r="B28" s="37" t="s">
        <v>30</v>
      </c>
      <c r="C28" s="38" t="s">
        <v>25</v>
      </c>
      <c r="D28" s="23">
        <v>1750</v>
      </c>
      <c r="E28" s="23">
        <v>24748151</v>
      </c>
      <c r="F28" s="23">
        <v>742</v>
      </c>
      <c r="G28" s="23">
        <v>10180933</v>
      </c>
      <c r="H28" s="22">
        <f>F28/D28*100</f>
        <v>42.4</v>
      </c>
      <c r="I28" s="23">
        <f>F28-D28</f>
        <v>-1008</v>
      </c>
      <c r="J28" s="23">
        <f t="shared" ref="J28:J52" si="4">G28-E28</f>
        <v>-14567218</v>
      </c>
      <c r="K28" s="39" t="s">
        <v>31</v>
      </c>
      <c r="L28" s="40"/>
      <c r="M28" s="42"/>
      <c r="N28" s="42">
        <v>0</v>
      </c>
    </row>
    <row r="29" spans="1:16" s="41" customFormat="1" ht="74.25" customHeight="1">
      <c r="A29" s="37"/>
      <c r="B29" s="37" t="s">
        <v>32</v>
      </c>
      <c r="C29" s="38" t="s">
        <v>25</v>
      </c>
      <c r="D29" s="23">
        <v>2</v>
      </c>
      <c r="E29" s="23">
        <v>29013</v>
      </c>
      <c r="F29" s="23"/>
      <c r="G29" s="23"/>
      <c r="H29" s="22">
        <f t="shared" ref="H29:I43" si="5">F29/D29*100</f>
        <v>0</v>
      </c>
      <c r="I29" s="23">
        <f t="shared" ref="I29:I30" si="6">F29-D29</f>
        <v>-2</v>
      </c>
      <c r="J29" s="23">
        <f t="shared" si="4"/>
        <v>-29013</v>
      </c>
      <c r="K29" s="23" t="s">
        <v>33</v>
      </c>
      <c r="L29" s="40"/>
      <c r="M29" s="42"/>
      <c r="N29" s="42"/>
    </row>
    <row r="30" spans="1:16" s="41" customFormat="1" ht="84" customHeight="1">
      <c r="A30" s="37"/>
      <c r="B30" s="37" t="s">
        <v>34</v>
      </c>
      <c r="C30" s="38" t="s">
        <v>25</v>
      </c>
      <c r="D30" s="23">
        <v>30</v>
      </c>
      <c r="E30" s="23">
        <v>681337</v>
      </c>
      <c r="F30" s="23"/>
      <c r="G30" s="23"/>
      <c r="H30" s="22">
        <f>F30/D30*100</f>
        <v>0</v>
      </c>
      <c r="I30" s="23">
        <f t="shared" si="6"/>
        <v>-30</v>
      </c>
      <c r="J30" s="23">
        <f t="shared" si="4"/>
        <v>-681337</v>
      </c>
      <c r="K30" s="23" t="s">
        <v>35</v>
      </c>
      <c r="L30" s="40"/>
      <c r="M30" s="42"/>
      <c r="N30" s="42"/>
    </row>
    <row r="31" spans="1:16" s="41" customFormat="1" ht="25.5" hidden="1">
      <c r="A31" s="43"/>
      <c r="B31" s="37" t="s">
        <v>32</v>
      </c>
      <c r="C31" s="23" t="s">
        <v>25</v>
      </c>
      <c r="D31" s="23"/>
      <c r="E31" s="23"/>
      <c r="F31" s="23"/>
      <c r="G31" s="23"/>
      <c r="H31" s="22" t="e">
        <f t="shared" si="5"/>
        <v>#DIV/0!</v>
      </c>
      <c r="I31" s="23" t="e">
        <f t="shared" si="5"/>
        <v>#DIV/0!</v>
      </c>
      <c r="J31" s="23">
        <f t="shared" si="4"/>
        <v>0</v>
      </c>
      <c r="K31" s="23"/>
      <c r="L31" s="40"/>
      <c r="M31" s="42"/>
      <c r="N31" s="42"/>
    </row>
    <row r="32" spans="1:16" s="48" customFormat="1" hidden="1">
      <c r="A32" s="44"/>
      <c r="B32" s="45" t="s">
        <v>23</v>
      </c>
      <c r="C32" s="35" t="s">
        <v>36</v>
      </c>
      <c r="D32" s="35">
        <v>0</v>
      </c>
      <c r="E32" s="35">
        <v>0</v>
      </c>
      <c r="F32" s="46">
        <v>0</v>
      </c>
      <c r="G32" s="46">
        <v>0</v>
      </c>
      <c r="H32" s="22" t="e">
        <f t="shared" si="5"/>
        <v>#DIV/0!</v>
      </c>
      <c r="I32" s="23" t="e">
        <f t="shared" si="5"/>
        <v>#DIV/0!</v>
      </c>
      <c r="J32" s="23">
        <f t="shared" si="4"/>
        <v>0</v>
      </c>
      <c r="K32" s="35"/>
      <c r="L32" s="47"/>
    </row>
    <row r="33" spans="1:23" s="41" customFormat="1" ht="25.5" hidden="1">
      <c r="A33" s="43"/>
      <c r="B33" s="37" t="s">
        <v>37</v>
      </c>
      <c r="C33" s="23" t="s">
        <v>27</v>
      </c>
      <c r="D33" s="23"/>
      <c r="E33" s="23"/>
      <c r="F33" s="49"/>
      <c r="G33" s="49"/>
      <c r="H33" s="22" t="e">
        <f t="shared" si="5"/>
        <v>#DIV/0!</v>
      </c>
      <c r="I33" s="23" t="e">
        <f t="shared" si="5"/>
        <v>#DIV/0!</v>
      </c>
      <c r="J33" s="23">
        <f t="shared" si="4"/>
        <v>0</v>
      </c>
      <c r="K33" s="23"/>
      <c r="L33" s="40"/>
      <c r="N33" s="41" t="s">
        <v>38</v>
      </c>
      <c r="Q33" s="41" t="s">
        <v>39</v>
      </c>
      <c r="T33" s="41" t="s">
        <v>40</v>
      </c>
      <c r="W33" s="41" t="s">
        <v>39</v>
      </c>
    </row>
    <row r="34" spans="1:23" s="41" customFormat="1" ht="25.5" hidden="1">
      <c r="A34" s="43"/>
      <c r="B34" s="37" t="s">
        <v>41</v>
      </c>
      <c r="C34" s="23" t="s">
        <v>19</v>
      </c>
      <c r="D34" s="23"/>
      <c r="E34" s="23"/>
      <c r="F34" s="23"/>
      <c r="G34" s="23"/>
      <c r="H34" s="22" t="e">
        <f t="shared" si="5"/>
        <v>#DIV/0!</v>
      </c>
      <c r="I34" s="23" t="e">
        <f t="shared" si="5"/>
        <v>#DIV/0!</v>
      </c>
      <c r="J34" s="23">
        <f t="shared" si="4"/>
        <v>0</v>
      </c>
      <c r="K34" s="39"/>
      <c r="L34" s="40"/>
      <c r="M34" s="23"/>
      <c r="N34" s="42">
        <v>0</v>
      </c>
      <c r="P34" s="42"/>
      <c r="Q34" s="42"/>
      <c r="S34" s="42"/>
      <c r="T34" s="42"/>
      <c r="V34" s="42"/>
      <c r="W34" s="42"/>
    </row>
    <row r="35" spans="1:23" s="41" customFormat="1" ht="25.5" hidden="1">
      <c r="A35" s="43"/>
      <c r="B35" s="37" t="s">
        <v>42</v>
      </c>
      <c r="C35" s="23" t="s">
        <v>43</v>
      </c>
      <c r="D35" s="23"/>
      <c r="E35" s="23"/>
      <c r="F35" s="23"/>
      <c r="G35" s="23">
        <v>0</v>
      </c>
      <c r="H35" s="22" t="e">
        <f t="shared" si="5"/>
        <v>#DIV/0!</v>
      </c>
      <c r="I35" s="23" t="e">
        <f t="shared" si="5"/>
        <v>#DIV/0!</v>
      </c>
      <c r="J35" s="23">
        <f t="shared" si="4"/>
        <v>0</v>
      </c>
      <c r="K35" s="23"/>
      <c r="L35" s="40"/>
      <c r="M35" s="42"/>
      <c r="N35" s="23">
        <v>0</v>
      </c>
      <c r="P35" s="42"/>
      <c r="Q35" s="42"/>
      <c r="S35" s="50"/>
      <c r="T35" s="50"/>
    </row>
    <row r="36" spans="1:23" s="41" customFormat="1" ht="25.5" hidden="1">
      <c r="A36" s="43"/>
      <c r="B36" s="37" t="s">
        <v>29</v>
      </c>
      <c r="C36" s="23" t="s">
        <v>43</v>
      </c>
      <c r="D36" s="23"/>
      <c r="E36" s="23"/>
      <c r="F36" s="23"/>
      <c r="G36" s="23">
        <v>0</v>
      </c>
      <c r="H36" s="22" t="e">
        <f t="shared" si="5"/>
        <v>#DIV/0!</v>
      </c>
      <c r="I36" s="23" t="e">
        <f t="shared" si="5"/>
        <v>#DIV/0!</v>
      </c>
      <c r="J36" s="23">
        <f t="shared" si="4"/>
        <v>0</v>
      </c>
      <c r="K36" s="23"/>
      <c r="L36" s="40"/>
      <c r="M36" s="42">
        <v>79</v>
      </c>
      <c r="N36" s="23">
        <v>1030062</v>
      </c>
      <c r="P36" s="42"/>
      <c r="Q36" s="42"/>
      <c r="S36" s="50"/>
      <c r="T36" s="50"/>
    </row>
    <row r="37" spans="1:23" s="41" customFormat="1" ht="25.5" hidden="1">
      <c r="A37" s="43"/>
      <c r="B37" s="37" t="s">
        <v>44</v>
      </c>
      <c r="C37" s="23" t="s">
        <v>43</v>
      </c>
      <c r="D37" s="23"/>
      <c r="E37" s="23"/>
      <c r="F37" s="23"/>
      <c r="G37" s="23">
        <v>0</v>
      </c>
      <c r="H37" s="22" t="e">
        <f t="shared" si="5"/>
        <v>#DIV/0!</v>
      </c>
      <c r="I37" s="23" t="e">
        <f t="shared" si="5"/>
        <v>#DIV/0!</v>
      </c>
      <c r="J37" s="23">
        <f t="shared" si="4"/>
        <v>0</v>
      </c>
      <c r="K37" s="23"/>
      <c r="L37" s="40"/>
      <c r="M37" s="42"/>
      <c r="N37" s="23">
        <v>0</v>
      </c>
      <c r="P37" s="42"/>
      <c r="Q37" s="42"/>
      <c r="S37" s="50"/>
      <c r="T37" s="50"/>
    </row>
    <row r="38" spans="1:23" s="41" customFormat="1" ht="25.5" hidden="1">
      <c r="A38" s="43"/>
      <c r="B38" s="37" t="s">
        <v>45</v>
      </c>
      <c r="C38" s="23" t="s">
        <v>43</v>
      </c>
      <c r="D38" s="23"/>
      <c r="E38" s="23"/>
      <c r="F38" s="23"/>
      <c r="G38" s="23"/>
      <c r="H38" s="22" t="e">
        <f t="shared" si="5"/>
        <v>#DIV/0!</v>
      </c>
      <c r="I38" s="23" t="e">
        <f t="shared" si="5"/>
        <v>#DIV/0!</v>
      </c>
      <c r="J38" s="23">
        <f t="shared" si="4"/>
        <v>0</v>
      </c>
      <c r="K38" s="23"/>
      <c r="L38" s="40"/>
      <c r="M38" s="42"/>
      <c r="N38" s="23">
        <v>0</v>
      </c>
      <c r="P38" s="42"/>
      <c r="Q38" s="42"/>
      <c r="S38" s="50"/>
      <c r="T38" s="50"/>
    </row>
    <row r="39" spans="1:23" s="41" customFormat="1" ht="25.5" hidden="1">
      <c r="A39" s="43"/>
      <c r="B39" s="37" t="s">
        <v>46</v>
      </c>
      <c r="C39" s="23" t="s">
        <v>43</v>
      </c>
      <c r="D39" s="23"/>
      <c r="E39" s="23"/>
      <c r="F39" s="23"/>
      <c r="G39" s="23"/>
      <c r="H39" s="22" t="e">
        <f t="shared" si="5"/>
        <v>#DIV/0!</v>
      </c>
      <c r="I39" s="23" t="e">
        <f t="shared" si="5"/>
        <v>#DIV/0!</v>
      </c>
      <c r="J39" s="23">
        <f t="shared" si="4"/>
        <v>0</v>
      </c>
      <c r="K39" s="23"/>
      <c r="L39" s="40"/>
      <c r="M39" s="42"/>
      <c r="N39" s="23">
        <v>0</v>
      </c>
      <c r="P39" s="42"/>
      <c r="Q39" s="42"/>
      <c r="S39" s="50"/>
      <c r="T39" s="50"/>
    </row>
    <row r="40" spans="1:23" s="41" customFormat="1" ht="25.5" hidden="1">
      <c r="A40" s="43"/>
      <c r="B40" s="37" t="s">
        <v>47</v>
      </c>
      <c r="C40" s="23" t="s">
        <v>43</v>
      </c>
      <c r="D40" s="23"/>
      <c r="E40" s="23"/>
      <c r="F40" s="23"/>
      <c r="G40" s="23"/>
      <c r="H40" s="22" t="e">
        <f t="shared" si="5"/>
        <v>#DIV/0!</v>
      </c>
      <c r="I40" s="23" t="e">
        <f t="shared" si="5"/>
        <v>#DIV/0!</v>
      </c>
      <c r="J40" s="23">
        <f t="shared" si="4"/>
        <v>0</v>
      </c>
      <c r="K40" s="23"/>
      <c r="L40" s="40"/>
      <c r="M40" s="42"/>
      <c r="N40" s="23">
        <v>0</v>
      </c>
      <c r="O40" s="41" t="s">
        <v>48</v>
      </c>
      <c r="P40" s="42"/>
      <c r="Q40" s="23">
        <v>0</v>
      </c>
      <c r="S40" s="50"/>
      <c r="T40" s="50"/>
    </row>
    <row r="41" spans="1:23" s="48" customFormat="1" hidden="1">
      <c r="A41" s="44"/>
      <c r="B41" s="45" t="s">
        <v>23</v>
      </c>
      <c r="C41" s="35" t="s">
        <v>28</v>
      </c>
      <c r="D41" s="35">
        <v>0</v>
      </c>
      <c r="E41" s="35">
        <v>0</v>
      </c>
      <c r="F41" s="23">
        <v>0</v>
      </c>
      <c r="G41" s="23">
        <v>0</v>
      </c>
      <c r="H41" s="22" t="e">
        <f t="shared" si="5"/>
        <v>#DIV/0!</v>
      </c>
      <c r="I41" s="23" t="e">
        <f t="shared" si="5"/>
        <v>#DIV/0!</v>
      </c>
      <c r="J41" s="23">
        <f t="shared" si="4"/>
        <v>0</v>
      </c>
      <c r="K41" s="35"/>
      <c r="L41" s="47"/>
    </row>
    <row r="42" spans="1:23" hidden="1">
      <c r="A42" s="13"/>
      <c r="B42" s="37" t="s">
        <v>30</v>
      </c>
      <c r="C42" s="39" t="s">
        <v>28</v>
      </c>
      <c r="D42" s="39"/>
      <c r="E42" s="39"/>
      <c r="F42" s="23"/>
      <c r="G42" s="51"/>
      <c r="H42" s="22" t="e">
        <f t="shared" si="5"/>
        <v>#DIV/0!</v>
      </c>
      <c r="I42" s="23" t="e">
        <f t="shared" si="5"/>
        <v>#DIV/0!</v>
      </c>
      <c r="J42" s="23">
        <f t="shared" si="4"/>
        <v>0</v>
      </c>
      <c r="K42" s="39"/>
    </row>
    <row r="43" spans="1:23">
      <c r="A43" s="52" t="s">
        <v>49</v>
      </c>
      <c r="B43" s="53" t="s">
        <v>50</v>
      </c>
      <c r="C43" s="31"/>
      <c r="D43" s="31">
        <f>D44+D49+D50+D51+D52</f>
        <v>626</v>
      </c>
      <c r="E43" s="31">
        <f t="shared" ref="E43:G43" si="7">E44+E49+E50+E51+E52</f>
        <v>2102644</v>
      </c>
      <c r="F43" s="31">
        <f t="shared" si="7"/>
        <v>577</v>
      </c>
      <c r="G43" s="31">
        <f t="shared" si="7"/>
        <v>1656706</v>
      </c>
      <c r="H43" s="31">
        <f t="shared" si="5"/>
        <v>92.172523961661341</v>
      </c>
      <c r="I43" s="31">
        <f t="shared" si="5"/>
        <v>78.791559579272572</v>
      </c>
      <c r="J43" s="31">
        <f t="shared" si="4"/>
        <v>-445938</v>
      </c>
      <c r="K43" s="31"/>
      <c r="L43" s="29"/>
    </row>
    <row r="44" spans="1:23" ht="38.25">
      <c r="A44" s="13"/>
      <c r="B44" s="54" t="s">
        <v>51</v>
      </c>
      <c r="C44" s="39" t="s">
        <v>25</v>
      </c>
      <c r="D44" s="39">
        <v>300</v>
      </c>
      <c r="E44" s="23">
        <v>1628660</v>
      </c>
      <c r="F44" s="23">
        <v>251</v>
      </c>
      <c r="G44" s="23">
        <v>1112021</v>
      </c>
      <c r="H44" s="22">
        <f>F44/D44*100</f>
        <v>83.666666666666671</v>
      </c>
      <c r="I44" s="23">
        <f>F44-D44</f>
        <v>-49</v>
      </c>
      <c r="J44" s="23">
        <f>G44-E44</f>
        <v>-516639</v>
      </c>
      <c r="K44" s="39" t="s">
        <v>52</v>
      </c>
    </row>
    <row r="45" spans="1:23" hidden="1">
      <c r="A45" s="13"/>
      <c r="B45" s="54"/>
      <c r="C45" s="39" t="s">
        <v>25</v>
      </c>
      <c r="D45" s="39"/>
      <c r="E45" s="23"/>
      <c r="F45" s="23"/>
      <c r="G45" s="23"/>
      <c r="H45" s="22" t="e">
        <f t="shared" ref="H45:H52" si="8">F45/D45*100</f>
        <v>#DIV/0!</v>
      </c>
      <c r="I45" s="23">
        <f t="shared" ref="I45:I52" si="9">F45-D45</f>
        <v>0</v>
      </c>
      <c r="J45" s="23">
        <f t="shared" si="4"/>
        <v>0</v>
      </c>
      <c r="K45" s="39"/>
    </row>
    <row r="46" spans="1:23" hidden="1">
      <c r="A46" s="13"/>
      <c r="B46" s="54" t="s">
        <v>53</v>
      </c>
      <c r="C46" s="39" t="s">
        <v>25</v>
      </c>
      <c r="D46" s="39"/>
      <c r="E46" s="23"/>
      <c r="F46" s="23"/>
      <c r="G46" s="23"/>
      <c r="H46" s="22" t="e">
        <f t="shared" si="8"/>
        <v>#DIV/0!</v>
      </c>
      <c r="I46" s="23">
        <f t="shared" si="9"/>
        <v>0</v>
      </c>
      <c r="J46" s="23">
        <f t="shared" si="4"/>
        <v>0</v>
      </c>
      <c r="K46" s="39"/>
    </row>
    <row r="47" spans="1:23" hidden="1">
      <c r="A47" s="13"/>
      <c r="B47" s="54" t="s">
        <v>54</v>
      </c>
      <c r="C47" s="39" t="s">
        <v>25</v>
      </c>
      <c r="D47" s="39"/>
      <c r="E47" s="23"/>
      <c r="F47" s="23"/>
      <c r="G47" s="23"/>
      <c r="H47" s="22" t="e">
        <f t="shared" si="8"/>
        <v>#DIV/0!</v>
      </c>
      <c r="I47" s="23">
        <f t="shared" si="9"/>
        <v>0</v>
      </c>
      <c r="J47" s="23">
        <f t="shared" si="4"/>
        <v>0</v>
      </c>
      <c r="K47" s="39"/>
    </row>
    <row r="48" spans="1:23" hidden="1">
      <c r="A48" s="13"/>
      <c r="B48" s="54" t="s">
        <v>55</v>
      </c>
      <c r="C48" s="39" t="s">
        <v>25</v>
      </c>
      <c r="D48" s="39"/>
      <c r="E48" s="23"/>
      <c r="F48" s="23"/>
      <c r="G48" s="23"/>
      <c r="H48" s="22" t="e">
        <f t="shared" si="8"/>
        <v>#DIV/0!</v>
      </c>
      <c r="I48" s="23">
        <f t="shared" si="9"/>
        <v>0</v>
      </c>
      <c r="J48" s="23">
        <f t="shared" si="4"/>
        <v>0</v>
      </c>
      <c r="K48" s="39"/>
    </row>
    <row r="49" spans="1:12" ht="38.25">
      <c r="A49" s="13"/>
      <c r="B49" s="54" t="s">
        <v>56</v>
      </c>
      <c r="C49" s="39" t="s">
        <v>25</v>
      </c>
      <c r="D49" s="39">
        <v>26</v>
      </c>
      <c r="E49" s="23">
        <v>40237</v>
      </c>
      <c r="F49" s="23">
        <v>26</v>
      </c>
      <c r="G49" s="23">
        <v>53047</v>
      </c>
      <c r="H49" s="22">
        <f t="shared" si="8"/>
        <v>100</v>
      </c>
      <c r="I49" s="23">
        <f t="shared" si="9"/>
        <v>0</v>
      </c>
      <c r="J49" s="23">
        <f t="shared" si="4"/>
        <v>12810</v>
      </c>
      <c r="K49" s="92" t="s">
        <v>57</v>
      </c>
    </row>
    <row r="50" spans="1:12" ht="25.5">
      <c r="A50" s="13"/>
      <c r="B50" s="54" t="s">
        <v>58</v>
      </c>
      <c r="C50" s="39" t="s">
        <v>25</v>
      </c>
      <c r="D50" s="39">
        <v>200</v>
      </c>
      <c r="E50" s="23">
        <v>283959</v>
      </c>
      <c r="F50" s="23">
        <v>200</v>
      </c>
      <c r="G50" s="23">
        <v>326839</v>
      </c>
      <c r="H50" s="22">
        <f t="shared" si="8"/>
        <v>100</v>
      </c>
      <c r="I50" s="23">
        <f t="shared" si="9"/>
        <v>0</v>
      </c>
      <c r="J50" s="23">
        <f t="shared" si="4"/>
        <v>42880</v>
      </c>
      <c r="K50" s="92"/>
      <c r="L50" s="55"/>
    </row>
    <row r="51" spans="1:12" ht="25.5">
      <c r="A51" s="13"/>
      <c r="B51" s="54" t="s">
        <v>59</v>
      </c>
      <c r="C51" s="39" t="s">
        <v>25</v>
      </c>
      <c r="D51" s="39">
        <v>50</v>
      </c>
      <c r="E51" s="23">
        <v>82348</v>
      </c>
      <c r="F51" s="23">
        <v>50</v>
      </c>
      <c r="G51" s="23">
        <v>77382</v>
      </c>
      <c r="H51" s="22">
        <f t="shared" si="8"/>
        <v>100</v>
      </c>
      <c r="I51" s="23">
        <f t="shared" si="9"/>
        <v>0</v>
      </c>
      <c r="J51" s="23">
        <f t="shared" si="4"/>
        <v>-4966</v>
      </c>
      <c r="K51" s="92"/>
      <c r="L51" s="55"/>
    </row>
    <row r="52" spans="1:12" ht="25.5">
      <c r="A52" s="13"/>
      <c r="B52" s="54" t="s">
        <v>60</v>
      </c>
      <c r="C52" s="39" t="s">
        <v>25</v>
      </c>
      <c r="D52" s="39">
        <v>50</v>
      </c>
      <c r="E52" s="23">
        <v>67440</v>
      </c>
      <c r="F52" s="23">
        <v>50</v>
      </c>
      <c r="G52" s="23">
        <v>87417</v>
      </c>
      <c r="H52" s="22">
        <f t="shared" si="8"/>
        <v>100</v>
      </c>
      <c r="I52" s="23">
        <f t="shared" si="9"/>
        <v>0</v>
      </c>
      <c r="J52" s="23">
        <f t="shared" si="4"/>
        <v>19977</v>
      </c>
      <c r="K52" s="92"/>
      <c r="L52" s="55"/>
    </row>
    <row r="53" spans="1:12" ht="25.5">
      <c r="A53" s="52" t="s">
        <v>61</v>
      </c>
      <c r="B53" s="53" t="s">
        <v>62</v>
      </c>
      <c r="C53" s="31"/>
      <c r="D53" s="31"/>
      <c r="E53" s="56">
        <f>E54+E55+E56+E57+E58+E59+E60+E61+E62+E63+E64+E65+E66</f>
        <v>1017263</v>
      </c>
      <c r="F53" s="56">
        <f t="shared" ref="F53:G53" si="10">F54+F55+F56+F57+F58+F59+F60+F61+F62+F63+F64+F65+F66</f>
        <v>0</v>
      </c>
      <c r="G53" s="56">
        <f t="shared" si="10"/>
        <v>680901</v>
      </c>
      <c r="H53" s="32">
        <v>110.02178780727749</v>
      </c>
      <c r="I53" s="32"/>
      <c r="J53" s="31">
        <v>16605</v>
      </c>
      <c r="K53" s="31"/>
    </row>
    <row r="54" spans="1:12">
      <c r="A54" s="13"/>
      <c r="B54" s="54" t="s">
        <v>63</v>
      </c>
      <c r="C54" s="39" t="s">
        <v>25</v>
      </c>
      <c r="D54" s="39"/>
      <c r="E54" s="23">
        <v>162702</v>
      </c>
      <c r="F54" s="23"/>
      <c r="G54" s="23">
        <v>144137</v>
      </c>
      <c r="H54" s="22"/>
      <c r="I54" s="23"/>
      <c r="J54" s="23"/>
      <c r="K54" s="39"/>
      <c r="L54" s="57"/>
    </row>
    <row r="55" spans="1:12" ht="70.5" customHeight="1">
      <c r="A55" s="13"/>
      <c r="B55" s="42" t="s">
        <v>64</v>
      </c>
      <c r="C55" s="39" t="s">
        <v>25</v>
      </c>
      <c r="D55" s="39"/>
      <c r="E55" s="23">
        <v>620661</v>
      </c>
      <c r="F55" s="23"/>
      <c r="G55" s="23">
        <f>361059+5552+1330</f>
        <v>367941</v>
      </c>
      <c r="H55" s="22"/>
      <c r="I55" s="23">
        <f>F55-D55</f>
        <v>0</v>
      </c>
      <c r="J55" s="23">
        <f t="shared" ref="J55:J66" si="11">G55-E55</f>
        <v>-252720</v>
      </c>
      <c r="K55" s="39" t="s">
        <v>65</v>
      </c>
    </row>
    <row r="56" spans="1:12" ht="25.5">
      <c r="A56" s="13"/>
      <c r="B56" s="42" t="s">
        <v>66</v>
      </c>
      <c r="C56" s="39" t="s">
        <v>25</v>
      </c>
      <c r="D56" s="39"/>
      <c r="E56" s="23">
        <v>43851</v>
      </c>
      <c r="F56" s="23"/>
      <c r="G56" s="23">
        <f>34611+1480+219</f>
        <v>36310</v>
      </c>
      <c r="H56" s="22"/>
      <c r="I56" s="23">
        <f t="shared" ref="I56:I66" si="12">F56-D56</f>
        <v>0</v>
      </c>
      <c r="J56" s="23">
        <f t="shared" si="11"/>
        <v>-7541</v>
      </c>
      <c r="K56" s="39" t="s">
        <v>67</v>
      </c>
    </row>
    <row r="57" spans="1:12" ht="38.25">
      <c r="A57" s="13"/>
      <c r="B57" s="42" t="s">
        <v>68</v>
      </c>
      <c r="C57" s="39" t="s">
        <v>25</v>
      </c>
      <c r="D57" s="39"/>
      <c r="E57" s="23">
        <v>16750</v>
      </c>
      <c r="F57" s="23"/>
      <c r="G57" s="23">
        <v>18440</v>
      </c>
      <c r="H57" s="22"/>
      <c r="I57" s="23">
        <f t="shared" si="12"/>
        <v>0</v>
      </c>
      <c r="J57" s="23">
        <f t="shared" si="11"/>
        <v>1690</v>
      </c>
      <c r="K57" s="39" t="s">
        <v>69</v>
      </c>
    </row>
    <row r="58" spans="1:12" ht="25.5">
      <c r="A58" s="13"/>
      <c r="B58" s="42" t="s">
        <v>70</v>
      </c>
      <c r="C58" s="39" t="s">
        <v>25</v>
      </c>
      <c r="D58" s="39"/>
      <c r="E58" s="23">
        <v>2688</v>
      </c>
      <c r="F58" s="23"/>
      <c r="G58" s="23">
        <v>2654</v>
      </c>
      <c r="H58" s="22"/>
      <c r="I58" s="23">
        <f t="shared" si="12"/>
        <v>0</v>
      </c>
      <c r="J58" s="23">
        <f t="shared" si="11"/>
        <v>-34</v>
      </c>
      <c r="K58" s="39" t="s">
        <v>67</v>
      </c>
    </row>
    <row r="59" spans="1:12" ht="25.5">
      <c r="A59" s="13"/>
      <c r="B59" s="37" t="s">
        <v>71</v>
      </c>
      <c r="C59" s="39" t="s">
        <v>25</v>
      </c>
      <c r="D59" s="39"/>
      <c r="E59" s="23">
        <v>5050</v>
      </c>
      <c r="F59" s="23"/>
      <c r="G59" s="23"/>
      <c r="H59" s="22"/>
      <c r="I59" s="23">
        <f t="shared" si="12"/>
        <v>0</v>
      </c>
      <c r="J59" s="23">
        <f t="shared" si="11"/>
        <v>-5050</v>
      </c>
      <c r="K59" s="39"/>
    </row>
    <row r="60" spans="1:12" ht="38.25">
      <c r="A60" s="13"/>
      <c r="B60" s="42" t="s">
        <v>72</v>
      </c>
      <c r="C60" s="39" t="s">
        <v>25</v>
      </c>
      <c r="D60" s="39"/>
      <c r="E60" s="23">
        <v>710</v>
      </c>
      <c r="F60" s="23"/>
      <c r="G60" s="58">
        <v>677</v>
      </c>
      <c r="H60" s="22"/>
      <c r="I60" s="23">
        <f t="shared" si="12"/>
        <v>0</v>
      </c>
      <c r="J60" s="23">
        <f t="shared" si="11"/>
        <v>-33</v>
      </c>
      <c r="K60" s="85" t="s">
        <v>73</v>
      </c>
    </row>
    <row r="61" spans="1:12" ht="38.25">
      <c r="A61" s="13"/>
      <c r="B61" s="42" t="s">
        <v>74</v>
      </c>
      <c r="C61" s="39" t="s">
        <v>25</v>
      </c>
      <c r="D61" s="39"/>
      <c r="E61" s="23">
        <v>748</v>
      </c>
      <c r="F61" s="23"/>
      <c r="G61" s="58">
        <v>715</v>
      </c>
      <c r="H61" s="22"/>
      <c r="I61" s="23">
        <f t="shared" si="12"/>
        <v>0</v>
      </c>
      <c r="J61" s="23">
        <f t="shared" si="11"/>
        <v>-33</v>
      </c>
      <c r="K61" s="85"/>
    </row>
    <row r="62" spans="1:12" ht="38.25">
      <c r="A62" s="13"/>
      <c r="B62" s="37" t="s">
        <v>75</v>
      </c>
      <c r="C62" s="39" t="s">
        <v>25</v>
      </c>
      <c r="D62" s="39"/>
      <c r="E62" s="23">
        <v>749</v>
      </c>
      <c r="F62" s="23"/>
      <c r="G62" s="58">
        <v>716</v>
      </c>
      <c r="H62" s="22"/>
      <c r="I62" s="23">
        <f t="shared" si="12"/>
        <v>0</v>
      </c>
      <c r="J62" s="23">
        <f t="shared" si="11"/>
        <v>-33</v>
      </c>
      <c r="K62" s="85"/>
    </row>
    <row r="63" spans="1:12" ht="38.25">
      <c r="A63" s="13"/>
      <c r="B63" s="37" t="s">
        <v>76</v>
      </c>
      <c r="C63" s="39" t="s">
        <v>25</v>
      </c>
      <c r="D63" s="39"/>
      <c r="E63" s="23">
        <v>758</v>
      </c>
      <c r="F63" s="23"/>
      <c r="G63" s="58">
        <v>725</v>
      </c>
      <c r="H63" s="22"/>
      <c r="I63" s="23">
        <f t="shared" si="12"/>
        <v>0</v>
      </c>
      <c r="J63" s="23">
        <f t="shared" si="11"/>
        <v>-33</v>
      </c>
      <c r="K63" s="85"/>
    </row>
    <row r="64" spans="1:12" ht="25.5">
      <c r="A64" s="13"/>
      <c r="B64" s="54" t="s">
        <v>77</v>
      </c>
      <c r="C64" s="39" t="s">
        <v>25</v>
      </c>
      <c r="D64" s="39"/>
      <c r="E64" s="23">
        <v>106310</v>
      </c>
      <c r="F64" s="23"/>
      <c r="G64" s="23">
        <v>106308</v>
      </c>
      <c r="H64" s="22"/>
      <c r="I64" s="23">
        <f t="shared" si="12"/>
        <v>0</v>
      </c>
      <c r="J64" s="23">
        <f t="shared" si="11"/>
        <v>-2</v>
      </c>
      <c r="K64" s="39" t="s">
        <v>67</v>
      </c>
    </row>
    <row r="65" spans="1:12" ht="38.25">
      <c r="A65" s="13"/>
      <c r="B65" s="59" t="s">
        <v>78</v>
      </c>
      <c r="C65" s="39" t="s">
        <v>25</v>
      </c>
      <c r="D65" s="39"/>
      <c r="E65" s="39">
        <v>2679</v>
      </c>
      <c r="F65" s="39"/>
      <c r="G65" s="23">
        <v>2278</v>
      </c>
      <c r="H65" s="22">
        <f t="shared" ref="H65:H66" si="13">G65/E65*100</f>
        <v>85.031728256812244</v>
      </c>
      <c r="I65" s="23">
        <f t="shared" si="12"/>
        <v>0</v>
      </c>
      <c r="J65" s="23">
        <f t="shared" si="11"/>
        <v>-401</v>
      </c>
      <c r="K65" s="39" t="s">
        <v>67</v>
      </c>
    </row>
    <row r="66" spans="1:12" ht="25.5">
      <c r="A66" s="13"/>
      <c r="B66" s="54" t="s">
        <v>79</v>
      </c>
      <c r="C66" s="39" t="s">
        <v>25</v>
      </c>
      <c r="D66" s="39"/>
      <c r="E66" s="39">
        <v>53607</v>
      </c>
      <c r="F66" s="39"/>
      <c r="G66" s="23"/>
      <c r="H66" s="22">
        <f t="shared" si="13"/>
        <v>0</v>
      </c>
      <c r="I66" s="23">
        <f t="shared" si="12"/>
        <v>0</v>
      </c>
      <c r="J66" s="23">
        <f t="shared" si="11"/>
        <v>-53607</v>
      </c>
      <c r="K66" s="39"/>
    </row>
    <row r="67" spans="1:12" ht="25.5">
      <c r="A67" s="52" t="s">
        <v>80</v>
      </c>
      <c r="B67" s="53" t="s">
        <v>81</v>
      </c>
      <c r="C67" s="31" t="s">
        <v>25</v>
      </c>
      <c r="D67" s="31"/>
      <c r="E67" s="31"/>
      <c r="F67" s="31"/>
      <c r="G67" s="31"/>
      <c r="H67" s="32" t="s">
        <v>17</v>
      </c>
      <c r="I67" s="31"/>
      <c r="J67" s="31">
        <v>0</v>
      </c>
      <c r="K67" s="31"/>
    </row>
    <row r="68" spans="1:12" ht="38.25">
      <c r="A68" s="52" t="s">
        <v>80</v>
      </c>
      <c r="B68" s="53" t="s">
        <v>82</v>
      </c>
      <c r="C68" s="31"/>
      <c r="D68" s="31"/>
      <c r="E68" s="31">
        <f>SUM(E69:E78)</f>
        <v>1898172</v>
      </c>
      <c r="F68" s="31">
        <f t="shared" ref="F68" si="14">SUM(F69:F78)</f>
        <v>0</v>
      </c>
      <c r="G68" s="31">
        <f>SUM(G69:G78)</f>
        <v>775171</v>
      </c>
      <c r="H68" s="32">
        <v>80.636494167561821</v>
      </c>
      <c r="I68" s="31"/>
      <c r="J68" s="31">
        <v>-143489</v>
      </c>
      <c r="K68" s="31"/>
    </row>
    <row r="69" spans="1:12">
      <c r="A69" s="13"/>
      <c r="B69" s="86" t="s">
        <v>83</v>
      </c>
      <c r="C69" s="85" t="s">
        <v>25</v>
      </c>
      <c r="D69" s="87"/>
      <c r="E69" s="87">
        <v>1067451</v>
      </c>
      <c r="F69" s="39"/>
      <c r="G69" s="88"/>
      <c r="H69" s="89" t="s">
        <v>17</v>
      </c>
      <c r="I69" s="89">
        <f>F69-D69</f>
        <v>0</v>
      </c>
      <c r="J69" s="87">
        <v>0</v>
      </c>
      <c r="K69" s="85" t="s">
        <v>35</v>
      </c>
      <c r="L69" s="55"/>
    </row>
    <row r="70" spans="1:12">
      <c r="A70" s="13"/>
      <c r="B70" s="86"/>
      <c r="C70" s="85"/>
      <c r="D70" s="87"/>
      <c r="E70" s="87"/>
      <c r="F70" s="39"/>
      <c r="G70" s="88"/>
      <c r="H70" s="89"/>
      <c r="I70" s="89"/>
      <c r="J70" s="87"/>
      <c r="K70" s="85"/>
    </row>
    <row r="71" spans="1:12" ht="25.5">
      <c r="A71" s="13"/>
      <c r="B71" s="37" t="s">
        <v>84</v>
      </c>
      <c r="C71" s="39" t="s">
        <v>25</v>
      </c>
      <c r="D71" s="60"/>
      <c r="E71" s="61">
        <v>714350</v>
      </c>
      <c r="F71" s="23"/>
      <c r="G71" s="23">
        <v>714350</v>
      </c>
      <c r="H71" s="22"/>
      <c r="I71" s="23">
        <f>F71-D71</f>
        <v>0</v>
      </c>
      <c r="J71" s="23">
        <f t="shared" ref="J71:J78" si="15">G71-E71</f>
        <v>0</v>
      </c>
      <c r="K71" s="62" t="s">
        <v>85</v>
      </c>
    </row>
    <row r="72" spans="1:12" ht="25.5" hidden="1">
      <c r="A72" s="13"/>
      <c r="B72" s="42" t="s">
        <v>86</v>
      </c>
      <c r="C72" s="39" t="s">
        <v>25</v>
      </c>
      <c r="D72" s="39"/>
      <c r="E72" s="23"/>
      <c r="F72" s="23"/>
      <c r="G72" s="23"/>
      <c r="H72" s="22"/>
      <c r="I72" s="23">
        <f t="shared" ref="I72:I78" si="16">F72-D72</f>
        <v>0</v>
      </c>
      <c r="J72" s="23">
        <f t="shared" si="15"/>
        <v>0</v>
      </c>
      <c r="K72" s="39"/>
    </row>
    <row r="73" spans="1:12" ht="25.5">
      <c r="A73" s="13"/>
      <c r="B73" s="42" t="s">
        <v>87</v>
      </c>
      <c r="C73" s="39" t="s">
        <v>25</v>
      </c>
      <c r="D73" s="39"/>
      <c r="E73" s="23">
        <v>38162</v>
      </c>
      <c r="F73" s="23"/>
      <c r="G73" s="23">
        <v>6366</v>
      </c>
      <c r="H73" s="22"/>
      <c r="I73" s="23">
        <f t="shared" si="16"/>
        <v>0</v>
      </c>
      <c r="J73" s="23">
        <f t="shared" si="15"/>
        <v>-31796</v>
      </c>
      <c r="K73" s="39" t="s">
        <v>88</v>
      </c>
    </row>
    <row r="74" spans="1:12" ht="25.5" hidden="1">
      <c r="A74" s="13"/>
      <c r="B74" s="42" t="s">
        <v>89</v>
      </c>
      <c r="C74" s="39" t="s">
        <v>25</v>
      </c>
      <c r="D74" s="39"/>
      <c r="E74" s="23"/>
      <c r="F74" s="23"/>
      <c r="G74" s="23"/>
      <c r="H74" s="22"/>
      <c r="I74" s="23">
        <f t="shared" si="16"/>
        <v>0</v>
      </c>
      <c r="J74" s="23">
        <f t="shared" si="15"/>
        <v>0</v>
      </c>
      <c r="K74" s="39"/>
    </row>
    <row r="75" spans="1:12" ht="25.5">
      <c r="A75" s="13"/>
      <c r="B75" s="42" t="s">
        <v>90</v>
      </c>
      <c r="C75" s="39" t="s">
        <v>25</v>
      </c>
      <c r="D75" s="39"/>
      <c r="E75" s="23">
        <v>16199</v>
      </c>
      <c r="F75" s="23"/>
      <c r="G75" s="23">
        <v>14532</v>
      </c>
      <c r="H75" s="22"/>
      <c r="I75" s="23">
        <f t="shared" si="16"/>
        <v>0</v>
      </c>
      <c r="J75" s="23">
        <f t="shared" si="15"/>
        <v>-1667</v>
      </c>
      <c r="K75" s="39" t="s">
        <v>67</v>
      </c>
    </row>
    <row r="76" spans="1:12" ht="25.5">
      <c r="A76" s="13"/>
      <c r="B76" s="42" t="s">
        <v>91</v>
      </c>
      <c r="C76" s="39" t="s">
        <v>25</v>
      </c>
      <c r="D76" s="39"/>
      <c r="E76" s="23">
        <v>24038</v>
      </c>
      <c r="F76" s="23"/>
      <c r="G76" s="23">
        <v>12375</v>
      </c>
      <c r="H76" s="22"/>
      <c r="I76" s="23">
        <f t="shared" si="16"/>
        <v>0</v>
      </c>
      <c r="J76" s="23">
        <f t="shared" si="15"/>
        <v>-11663</v>
      </c>
      <c r="K76" s="39" t="s">
        <v>88</v>
      </c>
    </row>
    <row r="77" spans="1:12" ht="25.5">
      <c r="A77" s="13"/>
      <c r="B77" s="42" t="s">
        <v>92</v>
      </c>
      <c r="C77" s="39" t="s">
        <v>25</v>
      </c>
      <c r="D77" s="39"/>
      <c r="E77" s="23">
        <v>2640</v>
      </c>
      <c r="F77" s="23"/>
      <c r="G77" s="23">
        <v>2640</v>
      </c>
      <c r="H77" s="22"/>
      <c r="I77" s="23">
        <f t="shared" si="16"/>
        <v>0</v>
      </c>
      <c r="J77" s="23">
        <f t="shared" si="15"/>
        <v>0</v>
      </c>
      <c r="K77" s="62" t="s">
        <v>85</v>
      </c>
    </row>
    <row r="78" spans="1:12" ht="25.5">
      <c r="A78" s="13"/>
      <c r="B78" s="42" t="s">
        <v>92</v>
      </c>
      <c r="C78" s="39" t="s">
        <v>25</v>
      </c>
      <c r="D78" s="39"/>
      <c r="E78" s="23">
        <v>35332</v>
      </c>
      <c r="F78" s="23"/>
      <c r="G78" s="23">
        <v>24908</v>
      </c>
      <c r="H78" s="22"/>
      <c r="I78" s="23">
        <f t="shared" si="16"/>
        <v>0</v>
      </c>
      <c r="J78" s="23">
        <f t="shared" si="15"/>
        <v>-10424</v>
      </c>
      <c r="K78" s="39" t="s">
        <v>67</v>
      </c>
    </row>
    <row r="79" spans="1:12" s="30" customFormat="1">
      <c r="A79" s="83" t="s">
        <v>93</v>
      </c>
      <c r="B79" s="83"/>
      <c r="C79" s="27"/>
      <c r="D79" s="27"/>
      <c r="E79" s="27">
        <f>E80</f>
        <v>9492</v>
      </c>
      <c r="F79" s="27"/>
      <c r="G79" s="27">
        <f>G80</f>
        <v>8254</v>
      </c>
      <c r="H79" s="28">
        <v>79.519595448798981</v>
      </c>
      <c r="I79" s="63"/>
      <c r="J79" s="27">
        <v>-1944</v>
      </c>
      <c r="K79" s="27"/>
      <c r="L79" s="29"/>
    </row>
    <row r="80" spans="1:12" s="25" customFormat="1">
      <c r="A80" s="84" t="s">
        <v>15</v>
      </c>
      <c r="B80" s="84"/>
      <c r="C80" s="84"/>
      <c r="D80" s="21"/>
      <c r="E80" s="21">
        <f>E85</f>
        <v>9492</v>
      </c>
      <c r="F80" s="21"/>
      <c r="G80" s="21">
        <f>G85</f>
        <v>8254</v>
      </c>
      <c r="H80" s="26">
        <v>79.519595448798981</v>
      </c>
      <c r="I80" s="26"/>
      <c r="J80" s="21">
        <v>-1944</v>
      </c>
      <c r="K80" s="21"/>
      <c r="L80" s="24"/>
    </row>
    <row r="81" spans="1:12" ht="25.5">
      <c r="A81" s="52">
        <v>1</v>
      </c>
      <c r="B81" s="53" t="s">
        <v>94</v>
      </c>
      <c r="C81" s="31"/>
      <c r="D81" s="31"/>
      <c r="E81" s="64">
        <v>0</v>
      </c>
      <c r="F81" s="31"/>
      <c r="G81" s="64">
        <v>0</v>
      </c>
      <c r="H81" s="65" t="s">
        <v>17</v>
      </c>
      <c r="I81" s="32"/>
      <c r="J81" s="64">
        <v>0</v>
      </c>
      <c r="K81" s="64"/>
    </row>
    <row r="82" spans="1:12" hidden="1">
      <c r="A82" s="13"/>
      <c r="B82" s="37"/>
      <c r="C82" s="39" t="s">
        <v>25</v>
      </c>
      <c r="D82" s="39"/>
      <c r="E82" s="39"/>
      <c r="F82" s="39"/>
      <c r="G82" s="23"/>
      <c r="H82" s="66" t="s">
        <v>17</v>
      </c>
      <c r="I82" s="66"/>
      <c r="J82" s="39">
        <v>0</v>
      </c>
      <c r="K82" s="39"/>
    </row>
    <row r="83" spans="1:12" hidden="1">
      <c r="A83" s="13"/>
      <c r="B83" s="37"/>
      <c r="C83" s="39" t="s">
        <v>25</v>
      </c>
      <c r="D83" s="39"/>
      <c r="E83" s="39"/>
      <c r="F83" s="39"/>
      <c r="G83" s="67"/>
      <c r="H83" s="66" t="s">
        <v>17</v>
      </c>
      <c r="I83" s="66"/>
      <c r="J83" s="39">
        <v>0</v>
      </c>
      <c r="K83" s="39"/>
    </row>
    <row r="84" spans="1:12" hidden="1">
      <c r="A84" s="13"/>
      <c r="B84" s="37"/>
      <c r="C84" s="39" t="s">
        <v>25</v>
      </c>
      <c r="D84" s="39"/>
      <c r="E84" s="39"/>
      <c r="F84" s="39"/>
      <c r="G84" s="67"/>
      <c r="H84" s="66" t="s">
        <v>17</v>
      </c>
      <c r="I84" s="66"/>
      <c r="J84" s="39">
        <v>0</v>
      </c>
      <c r="K84" s="39"/>
    </row>
    <row r="85" spans="1:12" ht="38.25">
      <c r="A85" s="52">
        <v>2</v>
      </c>
      <c r="B85" s="53" t="s">
        <v>82</v>
      </c>
      <c r="C85" s="31"/>
      <c r="D85" s="31"/>
      <c r="E85" s="64">
        <f>E86+E88+E87</f>
        <v>9492</v>
      </c>
      <c r="F85" s="64">
        <f t="shared" ref="F85:G85" si="17">F86+F88+F87</f>
        <v>0</v>
      </c>
      <c r="G85" s="64">
        <f t="shared" si="17"/>
        <v>8254</v>
      </c>
      <c r="H85" s="65">
        <v>79.519595448798981</v>
      </c>
      <c r="I85" s="32"/>
      <c r="J85" s="64">
        <v>-1944</v>
      </c>
      <c r="K85" s="64"/>
    </row>
    <row r="86" spans="1:12" ht="25.5">
      <c r="A86" s="13"/>
      <c r="B86" s="37" t="s">
        <v>95</v>
      </c>
      <c r="C86" s="39" t="s">
        <v>25</v>
      </c>
      <c r="D86" s="39"/>
      <c r="E86" s="39">
        <v>6281</v>
      </c>
      <c r="F86" s="39"/>
      <c r="G86" s="39">
        <v>6233</v>
      </c>
      <c r="H86" s="66">
        <v>99.235790479223056</v>
      </c>
      <c r="I86" s="66"/>
      <c r="J86" s="39">
        <v>-48</v>
      </c>
      <c r="K86" s="39" t="s">
        <v>67</v>
      </c>
    </row>
    <row r="87" spans="1:12" ht="59.25" customHeight="1">
      <c r="A87" s="13"/>
      <c r="B87" s="37" t="s">
        <v>87</v>
      </c>
      <c r="C87" s="39" t="s">
        <v>25</v>
      </c>
      <c r="D87" s="39"/>
      <c r="E87" s="39">
        <v>2824</v>
      </c>
      <c r="F87" s="39"/>
      <c r="G87" s="39">
        <v>1646</v>
      </c>
      <c r="H87" s="66">
        <v>33.286118980169974</v>
      </c>
      <c r="I87" s="66"/>
      <c r="J87" s="39">
        <v>-1884</v>
      </c>
      <c r="K87" s="39" t="s">
        <v>96</v>
      </c>
    </row>
    <row r="88" spans="1:12" ht="25.5">
      <c r="A88" s="13"/>
      <c r="B88" s="37" t="s">
        <v>97</v>
      </c>
      <c r="C88" s="39" t="s">
        <v>25</v>
      </c>
      <c r="D88" s="39"/>
      <c r="E88" s="39">
        <v>387</v>
      </c>
      <c r="F88" s="39"/>
      <c r="G88" s="39">
        <v>375</v>
      </c>
      <c r="H88" s="66">
        <v>96.899224806201545</v>
      </c>
      <c r="I88" s="66"/>
      <c r="J88" s="39">
        <v>-12</v>
      </c>
      <c r="K88" s="39" t="s">
        <v>67</v>
      </c>
    </row>
    <row r="89" spans="1:12" s="30" customFormat="1">
      <c r="A89" s="83" t="s">
        <v>98</v>
      </c>
      <c r="B89" s="83"/>
      <c r="C89" s="27"/>
      <c r="D89" s="27"/>
      <c r="E89" s="27">
        <f>E90</f>
        <v>54091</v>
      </c>
      <c r="F89" s="27"/>
      <c r="G89" s="27">
        <f>G90</f>
        <v>46275</v>
      </c>
      <c r="H89" s="28">
        <v>59.101524934743786</v>
      </c>
      <c r="I89" s="28"/>
      <c r="J89" s="27">
        <v>-11908</v>
      </c>
      <c r="K89" s="27"/>
      <c r="L89" s="29"/>
    </row>
    <row r="90" spans="1:12">
      <c r="A90" s="84" t="s">
        <v>15</v>
      </c>
      <c r="B90" s="84"/>
      <c r="C90" s="84"/>
      <c r="D90" s="21"/>
      <c r="E90" s="21">
        <f>E92+E93+E94+E100+E95</f>
        <v>54091</v>
      </c>
      <c r="F90" s="21">
        <f t="shared" ref="F90:G90" si="18">F92+F93+F94+F100+F95</f>
        <v>0</v>
      </c>
      <c r="G90" s="21">
        <f t="shared" si="18"/>
        <v>46275</v>
      </c>
      <c r="H90" s="26">
        <v>59.101524934743786</v>
      </c>
      <c r="I90" s="26"/>
      <c r="J90" s="21">
        <v>-11908</v>
      </c>
      <c r="K90" s="21"/>
    </row>
    <row r="91" spans="1:12" ht="25.5">
      <c r="A91" s="52">
        <v>1</v>
      </c>
      <c r="B91" s="53" t="s">
        <v>94</v>
      </c>
      <c r="C91" s="31"/>
      <c r="D91" s="31"/>
      <c r="E91" s="64">
        <f>E93+E92+E94+E95</f>
        <v>51733</v>
      </c>
      <c r="F91" s="64">
        <f t="shared" ref="F91:G91" si="19">F93+F92+F94+F95</f>
        <v>0</v>
      </c>
      <c r="G91" s="64">
        <f t="shared" si="19"/>
        <v>44416</v>
      </c>
      <c r="H91" s="65">
        <v>57.362284176694821</v>
      </c>
      <c r="I91" s="32"/>
      <c r="J91" s="64">
        <v>-11409</v>
      </c>
      <c r="K91" s="64"/>
    </row>
    <row r="92" spans="1:12">
      <c r="A92" s="13"/>
      <c r="B92" s="37" t="s">
        <v>99</v>
      </c>
      <c r="C92" s="39" t="s">
        <v>25</v>
      </c>
      <c r="D92" s="39"/>
      <c r="E92" s="39">
        <v>752</v>
      </c>
      <c r="F92" s="39"/>
      <c r="G92" s="23">
        <v>752</v>
      </c>
      <c r="H92" s="66">
        <v>100</v>
      </c>
      <c r="I92" s="66"/>
      <c r="J92" s="39">
        <v>0</v>
      </c>
      <c r="K92" s="62" t="s">
        <v>85</v>
      </c>
    </row>
    <row r="93" spans="1:12" ht="51">
      <c r="A93" s="13"/>
      <c r="B93" s="37" t="s">
        <v>100</v>
      </c>
      <c r="C93" s="39" t="s">
        <v>25</v>
      </c>
      <c r="D93" s="39"/>
      <c r="E93" s="39">
        <v>1366</v>
      </c>
      <c r="F93" s="39"/>
      <c r="G93" s="39">
        <v>1366</v>
      </c>
      <c r="H93" s="66">
        <v>100</v>
      </c>
      <c r="I93" s="66"/>
      <c r="J93" s="39">
        <v>0</v>
      </c>
      <c r="K93" s="62" t="s">
        <v>85</v>
      </c>
    </row>
    <row r="94" spans="1:12" ht="48" customHeight="1">
      <c r="A94" s="13"/>
      <c r="B94" s="37" t="s">
        <v>101</v>
      </c>
      <c r="C94" s="39" t="s">
        <v>25</v>
      </c>
      <c r="D94" s="39"/>
      <c r="E94" s="39">
        <v>49280</v>
      </c>
      <c r="F94" s="39"/>
      <c r="G94" s="39">
        <v>41887</v>
      </c>
      <c r="H94" s="66">
        <v>53.587662337662337</v>
      </c>
      <c r="I94" s="66"/>
      <c r="J94" s="39">
        <v>-11436</v>
      </c>
      <c r="K94" s="39"/>
    </row>
    <row r="95" spans="1:12" ht="25.5">
      <c r="A95" s="13"/>
      <c r="B95" s="37" t="s">
        <v>102</v>
      </c>
      <c r="C95" s="39" t="s">
        <v>25</v>
      </c>
      <c r="D95" s="39"/>
      <c r="E95" s="39">
        <v>335</v>
      </c>
      <c r="F95" s="39"/>
      <c r="G95" s="39">
        <v>411</v>
      </c>
      <c r="H95" s="66" t="s">
        <v>17</v>
      </c>
      <c r="I95" s="66"/>
      <c r="J95" s="39">
        <v>27</v>
      </c>
      <c r="K95" s="39" t="s">
        <v>69</v>
      </c>
    </row>
    <row r="96" spans="1:12" hidden="1">
      <c r="A96" s="13"/>
      <c r="B96" s="37"/>
      <c r="C96" s="39" t="s">
        <v>25</v>
      </c>
      <c r="D96" s="39"/>
      <c r="E96" s="39"/>
      <c r="F96" s="39"/>
      <c r="G96" s="23"/>
      <c r="H96" s="66" t="s">
        <v>17</v>
      </c>
      <c r="I96" s="66"/>
      <c r="J96" s="39">
        <v>0</v>
      </c>
      <c r="K96" s="39"/>
    </row>
    <row r="97" spans="1:12" hidden="1">
      <c r="A97" s="13"/>
      <c r="B97" s="37"/>
      <c r="C97" s="39" t="s">
        <v>25</v>
      </c>
      <c r="D97" s="39"/>
      <c r="E97" s="39"/>
      <c r="F97" s="39"/>
      <c r="G97" s="23"/>
      <c r="H97" s="66" t="s">
        <v>17</v>
      </c>
      <c r="I97" s="66"/>
      <c r="J97" s="39">
        <v>0</v>
      </c>
      <c r="K97" s="39"/>
    </row>
    <row r="98" spans="1:12" hidden="1">
      <c r="A98" s="13"/>
      <c r="B98" s="59"/>
      <c r="C98" s="39" t="s">
        <v>25</v>
      </c>
      <c r="D98" s="39"/>
      <c r="E98" s="39"/>
      <c r="F98" s="39"/>
      <c r="G98" s="39"/>
      <c r="H98" s="66" t="s">
        <v>17</v>
      </c>
      <c r="I98" s="66"/>
      <c r="J98" s="39">
        <v>0</v>
      </c>
      <c r="K98" s="39"/>
    </row>
    <row r="99" spans="1:12" hidden="1">
      <c r="A99" s="13"/>
      <c r="B99" s="59"/>
      <c r="C99" s="39" t="s">
        <v>25</v>
      </c>
      <c r="D99" s="39"/>
      <c r="E99" s="39"/>
      <c r="F99" s="39"/>
      <c r="G99" s="39"/>
      <c r="H99" s="66" t="s">
        <v>17</v>
      </c>
      <c r="I99" s="66"/>
      <c r="J99" s="39">
        <v>0</v>
      </c>
      <c r="K99" s="39"/>
    </row>
    <row r="100" spans="1:12" ht="38.25">
      <c r="A100" s="52">
        <v>2</v>
      </c>
      <c r="B100" s="53" t="s">
        <v>82</v>
      </c>
      <c r="C100" s="31"/>
      <c r="D100" s="31"/>
      <c r="E100" s="64">
        <f>E101+E102+E103</f>
        <v>2358</v>
      </c>
      <c r="F100" s="64">
        <f t="shared" ref="F100:G100" si="20">F101+F102+F103</f>
        <v>0</v>
      </c>
      <c r="G100" s="64">
        <f t="shared" si="20"/>
        <v>1859</v>
      </c>
      <c r="H100" s="65">
        <v>78.837998303647154</v>
      </c>
      <c r="I100" s="32"/>
      <c r="J100" s="64">
        <v>-499</v>
      </c>
      <c r="K100" s="64"/>
    </row>
    <row r="101" spans="1:12" ht="25.5">
      <c r="A101" s="13"/>
      <c r="B101" s="37" t="s">
        <v>103</v>
      </c>
      <c r="C101" s="39" t="s">
        <v>25</v>
      </c>
      <c r="D101" s="39"/>
      <c r="E101" s="39">
        <v>2035</v>
      </c>
      <c r="F101" s="39"/>
      <c r="G101" s="23">
        <v>1786</v>
      </c>
      <c r="H101" s="66">
        <v>87.764127764127764</v>
      </c>
      <c r="I101" s="66"/>
      <c r="J101" s="39">
        <v>-249</v>
      </c>
      <c r="K101" s="39" t="s">
        <v>67</v>
      </c>
    </row>
    <row r="102" spans="1:12" ht="25.5">
      <c r="A102" s="13"/>
      <c r="B102" s="37" t="s">
        <v>104</v>
      </c>
      <c r="C102" s="39" t="s">
        <v>25</v>
      </c>
      <c r="D102" s="39"/>
      <c r="E102" s="39">
        <v>158</v>
      </c>
      <c r="F102" s="39"/>
      <c r="G102" s="23">
        <v>73</v>
      </c>
      <c r="H102" s="66">
        <v>46.202531645569621</v>
      </c>
      <c r="I102" s="66"/>
      <c r="J102" s="39">
        <v>-85</v>
      </c>
      <c r="K102" s="39" t="s">
        <v>67</v>
      </c>
    </row>
    <row r="103" spans="1:12" ht="63.75">
      <c r="A103" s="13"/>
      <c r="B103" s="37" t="s">
        <v>105</v>
      </c>
      <c r="C103" s="39" t="s">
        <v>25</v>
      </c>
      <c r="D103" s="39"/>
      <c r="E103" s="39">
        <v>165</v>
      </c>
      <c r="F103" s="39"/>
      <c r="G103" s="23"/>
      <c r="H103" s="66">
        <v>0</v>
      </c>
      <c r="I103" s="66"/>
      <c r="J103" s="39">
        <v>-165</v>
      </c>
      <c r="K103" s="39" t="s">
        <v>106</v>
      </c>
    </row>
    <row r="104" spans="1:12" s="30" customFormat="1">
      <c r="A104" s="83" t="s">
        <v>107</v>
      </c>
      <c r="B104" s="83"/>
      <c r="C104" s="27"/>
      <c r="D104" s="27"/>
      <c r="E104" s="27">
        <f>E105</f>
        <v>20952</v>
      </c>
      <c r="F104" s="27">
        <f t="shared" ref="F104:G104" si="21">F105</f>
        <v>0</v>
      </c>
      <c r="G104" s="27">
        <f t="shared" si="21"/>
        <v>17604</v>
      </c>
      <c r="H104" s="28">
        <v>14.725543734111666</v>
      </c>
      <c r="I104" s="28"/>
      <c r="J104" s="27">
        <v>-9057</v>
      </c>
      <c r="K104" s="27"/>
      <c r="L104" s="29"/>
    </row>
    <row r="105" spans="1:12">
      <c r="A105" s="84" t="s">
        <v>15</v>
      </c>
      <c r="B105" s="84"/>
      <c r="C105" s="84"/>
      <c r="D105" s="21"/>
      <c r="E105" s="21">
        <f>E106+E111</f>
        <v>20952</v>
      </c>
      <c r="F105" s="21">
        <f t="shared" ref="F105:G105" si="22">F106+F111</f>
        <v>0</v>
      </c>
      <c r="G105" s="21">
        <f t="shared" si="22"/>
        <v>17604</v>
      </c>
      <c r="H105" s="26">
        <v>14.725543734111666</v>
      </c>
      <c r="I105" s="26"/>
      <c r="J105" s="21">
        <v>-9057</v>
      </c>
      <c r="K105" s="21"/>
    </row>
    <row r="106" spans="1:12" ht="25.5">
      <c r="A106" s="52">
        <v>1</v>
      </c>
      <c r="B106" s="53" t="s">
        <v>94</v>
      </c>
      <c r="C106" s="31"/>
      <c r="D106" s="31"/>
      <c r="E106" s="64">
        <f>E108+E107+E109+E110</f>
        <v>20177</v>
      </c>
      <c r="F106" s="64">
        <f t="shared" ref="F106:G106" si="23">F108+F107+F109+F110</f>
        <v>0</v>
      </c>
      <c r="G106" s="64">
        <f t="shared" si="23"/>
        <v>17156</v>
      </c>
      <c r="H106" s="65">
        <v>12.695510867357301</v>
      </c>
      <c r="I106" s="32"/>
      <c r="J106" s="64">
        <v>-8596</v>
      </c>
      <c r="K106" s="64"/>
    </row>
    <row r="107" spans="1:12">
      <c r="A107" s="13"/>
      <c r="B107" s="59" t="s">
        <v>108</v>
      </c>
      <c r="C107" s="39" t="s">
        <v>25</v>
      </c>
      <c r="D107" s="39"/>
      <c r="E107" s="68">
        <v>4242</v>
      </c>
      <c r="F107" s="39"/>
      <c r="G107" s="58">
        <v>4900</v>
      </c>
      <c r="H107" s="66" t="s">
        <v>17</v>
      </c>
      <c r="I107" s="66"/>
      <c r="J107" s="39">
        <v>0</v>
      </c>
      <c r="K107" s="39"/>
    </row>
    <row r="108" spans="1:12" ht="51">
      <c r="A108" s="13"/>
      <c r="B108" s="37" t="s">
        <v>109</v>
      </c>
      <c r="C108" s="39" t="s">
        <v>25</v>
      </c>
      <c r="D108" s="39"/>
      <c r="E108" s="39">
        <v>7347</v>
      </c>
      <c r="F108" s="39"/>
      <c r="G108" s="23">
        <v>11006</v>
      </c>
      <c r="H108" s="66">
        <v>0</v>
      </c>
      <c r="I108" s="66"/>
      <c r="J108" s="39">
        <v>-7347</v>
      </c>
      <c r="K108" s="39" t="s">
        <v>110</v>
      </c>
    </row>
    <row r="109" spans="1:12">
      <c r="A109" s="13"/>
      <c r="B109" s="37" t="s">
        <v>111</v>
      </c>
      <c r="C109" s="39" t="s">
        <v>25</v>
      </c>
      <c r="D109" s="39"/>
      <c r="E109" s="39">
        <v>6089</v>
      </c>
      <c r="F109" s="39"/>
      <c r="G109" s="23"/>
      <c r="H109" s="66" t="s">
        <v>17</v>
      </c>
      <c r="I109" s="66"/>
      <c r="J109" s="39">
        <v>0</v>
      </c>
      <c r="K109" s="39"/>
    </row>
    <row r="110" spans="1:12" ht="51">
      <c r="A110" s="13"/>
      <c r="B110" s="37" t="s">
        <v>112</v>
      </c>
      <c r="C110" s="39" t="s">
        <v>25</v>
      </c>
      <c r="D110" s="39"/>
      <c r="E110" s="39">
        <v>2499</v>
      </c>
      <c r="F110" s="39"/>
      <c r="G110" s="23">
        <v>1250</v>
      </c>
      <c r="H110" s="66">
        <v>50.020008003201276</v>
      </c>
      <c r="I110" s="66"/>
      <c r="J110" s="39">
        <v>-1249</v>
      </c>
      <c r="K110" s="39" t="s">
        <v>110</v>
      </c>
    </row>
    <row r="111" spans="1:12" ht="38.25">
      <c r="A111" s="52">
        <v>2</v>
      </c>
      <c r="B111" s="53" t="s">
        <v>82</v>
      </c>
      <c r="C111" s="31"/>
      <c r="D111" s="31"/>
      <c r="E111" s="64">
        <f>E112</f>
        <v>775</v>
      </c>
      <c r="F111" s="64">
        <f t="shared" ref="F111:G111" si="24">F112</f>
        <v>0</v>
      </c>
      <c r="G111" s="64">
        <f t="shared" si="24"/>
        <v>448</v>
      </c>
      <c r="H111" s="65">
        <v>40.516129032258064</v>
      </c>
      <c r="I111" s="32"/>
      <c r="J111" s="64">
        <v>-461</v>
      </c>
      <c r="K111" s="64"/>
    </row>
    <row r="112" spans="1:12" ht="51">
      <c r="A112" s="13"/>
      <c r="B112" s="37" t="s">
        <v>87</v>
      </c>
      <c r="C112" s="39" t="s">
        <v>25</v>
      </c>
      <c r="D112" s="39"/>
      <c r="E112" s="39">
        <v>775</v>
      </c>
      <c r="F112" s="39"/>
      <c r="G112" s="39">
        <v>448</v>
      </c>
      <c r="H112" s="66">
        <v>40.516129032258064</v>
      </c>
      <c r="I112" s="66"/>
      <c r="J112" s="39">
        <v>-461</v>
      </c>
      <c r="K112" s="39" t="s">
        <v>110</v>
      </c>
    </row>
    <row r="113" spans="1:12">
      <c r="A113" s="13"/>
      <c r="B113" s="37"/>
      <c r="C113" s="39" t="s">
        <v>25</v>
      </c>
      <c r="D113" s="39"/>
      <c r="E113" s="39"/>
      <c r="F113" s="39"/>
      <c r="G113" s="39"/>
      <c r="H113" s="66" t="s">
        <v>17</v>
      </c>
      <c r="I113" s="66"/>
      <c r="J113" s="39">
        <v>0</v>
      </c>
      <c r="K113" s="39"/>
    </row>
    <row r="114" spans="1:12">
      <c r="A114" s="13"/>
      <c r="B114" s="37"/>
      <c r="C114" s="39" t="s">
        <v>25</v>
      </c>
      <c r="D114" s="39"/>
      <c r="E114" s="39"/>
      <c r="F114" s="39"/>
      <c r="G114" s="39"/>
      <c r="H114" s="66" t="s">
        <v>17</v>
      </c>
      <c r="I114" s="66"/>
      <c r="J114" s="39">
        <v>0</v>
      </c>
      <c r="K114" s="39"/>
    </row>
    <row r="115" spans="1:12" s="30" customFormat="1">
      <c r="A115" s="83" t="s">
        <v>113</v>
      </c>
      <c r="B115" s="83"/>
      <c r="C115" s="27"/>
      <c r="D115" s="27"/>
      <c r="E115" s="27">
        <f>E117</f>
        <v>541430</v>
      </c>
      <c r="F115" s="27"/>
      <c r="G115" s="27">
        <f t="shared" ref="G115" si="25">G117</f>
        <v>489222</v>
      </c>
      <c r="H115" s="28">
        <v>26.149735624793212</v>
      </c>
      <c r="I115" s="28"/>
      <c r="J115" s="27">
        <v>-118300</v>
      </c>
      <c r="K115" s="27"/>
      <c r="L115" s="29"/>
    </row>
    <row r="116" spans="1:12">
      <c r="A116" s="84" t="s">
        <v>114</v>
      </c>
      <c r="B116" s="84"/>
      <c r="C116" s="84"/>
      <c r="D116" s="21"/>
      <c r="E116" s="21">
        <v>0</v>
      </c>
      <c r="F116" s="21"/>
      <c r="G116" s="21"/>
      <c r="H116" s="26" t="s">
        <v>17</v>
      </c>
      <c r="I116" s="26"/>
      <c r="J116" s="21">
        <v>0</v>
      </c>
      <c r="K116" s="21"/>
    </row>
    <row r="117" spans="1:12">
      <c r="A117" s="84" t="s">
        <v>115</v>
      </c>
      <c r="B117" s="84"/>
      <c r="C117" s="84"/>
      <c r="D117" s="21"/>
      <c r="E117" s="21">
        <f>E118+E125</f>
        <v>541430</v>
      </c>
      <c r="F117" s="21"/>
      <c r="G117" s="21">
        <f t="shared" ref="G117" si="26">G118+G125</f>
        <v>489222</v>
      </c>
      <c r="H117" s="26">
        <v>26.149735624793212</v>
      </c>
      <c r="I117" s="26"/>
      <c r="J117" s="21">
        <v>-118300</v>
      </c>
      <c r="K117" s="21"/>
    </row>
    <row r="118" spans="1:12" ht="25.5">
      <c r="A118" s="52">
        <v>1</v>
      </c>
      <c r="B118" s="53" t="s">
        <v>94</v>
      </c>
      <c r="C118" s="31"/>
      <c r="D118" s="31"/>
      <c r="E118" s="64">
        <f>E119+E120+E121+E122+E123+E124</f>
        <v>540022</v>
      </c>
      <c r="F118" s="64">
        <f t="shared" ref="F118:G118" si="27">F119+F120+F121+F122+F123+F124</f>
        <v>0</v>
      </c>
      <c r="G118" s="64">
        <f t="shared" si="27"/>
        <v>487814</v>
      </c>
      <c r="H118" s="65">
        <v>26.381619967124532</v>
      </c>
      <c r="I118" s="32"/>
      <c r="J118" s="64">
        <v>-116892</v>
      </c>
      <c r="K118" s="64"/>
    </row>
    <row r="119" spans="1:12" ht="25.5">
      <c r="A119" s="13"/>
      <c r="B119" s="37" t="s">
        <v>116</v>
      </c>
      <c r="C119" s="39" t="s">
        <v>25</v>
      </c>
      <c r="D119" s="39"/>
      <c r="E119" s="68">
        <v>345591</v>
      </c>
      <c r="F119" s="39"/>
      <c r="G119" s="68">
        <f>34500+217998+19102+64260</f>
        <v>335860</v>
      </c>
      <c r="H119" s="66" t="s">
        <v>17</v>
      </c>
      <c r="I119" s="66"/>
      <c r="J119" s="39">
        <v>34500</v>
      </c>
      <c r="K119" s="39" t="s">
        <v>67</v>
      </c>
    </row>
    <row r="120" spans="1:12" ht="25.5">
      <c r="A120" s="13"/>
      <c r="B120" s="37" t="s">
        <v>117</v>
      </c>
      <c r="C120" s="39" t="s">
        <v>25</v>
      </c>
      <c r="D120" s="39"/>
      <c r="E120" s="39">
        <v>57650</v>
      </c>
      <c r="F120" s="39"/>
      <c r="G120" s="23">
        <f>47834+8540</f>
        <v>56374</v>
      </c>
      <c r="H120" s="66">
        <v>0</v>
      </c>
      <c r="I120" s="66"/>
      <c r="J120" s="39">
        <v>-57650</v>
      </c>
      <c r="K120" s="85" t="s">
        <v>73</v>
      </c>
    </row>
    <row r="121" spans="1:12" ht="38.25">
      <c r="A121" s="13"/>
      <c r="B121" s="37" t="s">
        <v>118</v>
      </c>
      <c r="C121" s="39" t="s">
        <v>25</v>
      </c>
      <c r="D121" s="39"/>
      <c r="E121" s="39">
        <v>67605</v>
      </c>
      <c r="F121" s="39"/>
      <c r="G121" s="23">
        <v>54224</v>
      </c>
      <c r="H121" s="66">
        <v>0</v>
      </c>
      <c r="I121" s="66"/>
      <c r="J121" s="39">
        <v>-67605</v>
      </c>
      <c r="K121" s="85"/>
    </row>
    <row r="122" spans="1:12" ht="51">
      <c r="A122" s="13"/>
      <c r="B122" s="37" t="s">
        <v>119</v>
      </c>
      <c r="C122" s="39" t="s">
        <v>25</v>
      </c>
      <c r="D122" s="39"/>
      <c r="E122" s="39">
        <v>11467</v>
      </c>
      <c r="F122" s="39"/>
      <c r="G122" s="23">
        <v>8845</v>
      </c>
      <c r="H122" s="66">
        <v>64.437080317432631</v>
      </c>
      <c r="I122" s="66"/>
      <c r="J122" s="39">
        <v>-4078</v>
      </c>
      <c r="K122" s="39" t="s">
        <v>67</v>
      </c>
    </row>
    <row r="123" spans="1:12" ht="51">
      <c r="A123" s="13"/>
      <c r="B123" s="59" t="s">
        <v>120</v>
      </c>
      <c r="C123" s="39" t="s">
        <v>25</v>
      </c>
      <c r="D123" s="39"/>
      <c r="E123" s="39">
        <v>23000</v>
      </c>
      <c r="F123" s="39"/>
      <c r="G123" s="23">
        <v>22500</v>
      </c>
      <c r="H123" s="66"/>
      <c r="I123" s="66"/>
      <c r="J123" s="39">
        <v>0</v>
      </c>
      <c r="K123" s="39" t="s">
        <v>67</v>
      </c>
    </row>
    <row r="124" spans="1:12" ht="25.5">
      <c r="A124" s="13"/>
      <c r="B124" s="59" t="s">
        <v>121</v>
      </c>
      <c r="C124" s="39" t="s">
        <v>25</v>
      </c>
      <c r="D124" s="39"/>
      <c r="E124" s="39">
        <v>34709</v>
      </c>
      <c r="F124" s="39"/>
      <c r="G124" s="23">
        <v>10011</v>
      </c>
      <c r="H124" s="66">
        <v>0</v>
      </c>
      <c r="I124" s="66"/>
      <c r="J124" s="39">
        <v>-22059</v>
      </c>
      <c r="K124" s="39" t="s">
        <v>122</v>
      </c>
    </row>
    <row r="125" spans="1:12" ht="38.25">
      <c r="A125" s="52">
        <v>2</v>
      </c>
      <c r="B125" s="53" t="s">
        <v>82</v>
      </c>
      <c r="C125" s="31"/>
      <c r="D125" s="31"/>
      <c r="E125" s="64">
        <f>E126</f>
        <v>1408</v>
      </c>
      <c r="F125" s="64">
        <f t="shared" ref="F125:G125" si="28">F126</f>
        <v>0</v>
      </c>
      <c r="G125" s="64">
        <f t="shared" si="28"/>
        <v>1408</v>
      </c>
      <c r="H125" s="65">
        <v>0</v>
      </c>
      <c r="I125" s="32"/>
      <c r="J125" s="64">
        <v>-1408</v>
      </c>
      <c r="K125" s="64"/>
    </row>
    <row r="126" spans="1:12">
      <c r="A126" s="13"/>
      <c r="B126" s="37" t="s">
        <v>123</v>
      </c>
      <c r="C126" s="39" t="s">
        <v>25</v>
      </c>
      <c r="D126" s="39"/>
      <c r="E126" s="39">
        <v>1408</v>
      </c>
      <c r="F126" s="39"/>
      <c r="G126" s="39">
        <v>1408</v>
      </c>
      <c r="H126" s="66">
        <v>0</v>
      </c>
      <c r="I126" s="66"/>
      <c r="J126" s="39">
        <v>-1408</v>
      </c>
      <c r="K126" s="85"/>
    </row>
    <row r="127" spans="1:12" hidden="1">
      <c r="A127" s="13"/>
      <c r="B127" s="37"/>
      <c r="C127" s="39" t="s">
        <v>25</v>
      </c>
      <c r="D127" s="39"/>
      <c r="E127" s="39"/>
      <c r="F127" s="39"/>
      <c r="G127" s="39"/>
      <c r="H127" s="66" t="s">
        <v>17</v>
      </c>
      <c r="I127" s="66"/>
      <c r="J127" s="39">
        <v>0</v>
      </c>
      <c r="K127" s="85"/>
    </row>
    <row r="128" spans="1:12" hidden="1">
      <c r="A128" s="13"/>
      <c r="B128" s="37"/>
      <c r="C128" s="39" t="s">
        <v>25</v>
      </c>
      <c r="D128" s="39"/>
      <c r="E128" s="39"/>
      <c r="F128" s="39"/>
      <c r="G128" s="39"/>
      <c r="H128" s="66" t="s">
        <v>17</v>
      </c>
      <c r="I128" s="66"/>
      <c r="J128" s="39">
        <v>0</v>
      </c>
      <c r="K128" s="85"/>
    </row>
    <row r="129" spans="1:12" hidden="1">
      <c r="A129" s="13"/>
      <c r="B129" s="37"/>
      <c r="C129" s="39" t="s">
        <v>25</v>
      </c>
      <c r="D129" s="39"/>
      <c r="E129" s="39"/>
      <c r="F129" s="39"/>
      <c r="G129" s="39"/>
      <c r="H129" s="66" t="s">
        <v>17</v>
      </c>
      <c r="I129" s="66"/>
      <c r="J129" s="39">
        <v>0</v>
      </c>
      <c r="K129" s="69"/>
    </row>
    <row r="130" spans="1:12">
      <c r="A130" s="70"/>
      <c r="B130" s="71"/>
      <c r="C130" s="69"/>
      <c r="D130" s="69"/>
      <c r="E130" s="69"/>
      <c r="F130" s="69"/>
      <c r="G130" s="69"/>
      <c r="H130" s="72"/>
      <c r="I130" s="72"/>
      <c r="J130" s="69"/>
      <c r="K130" s="69"/>
    </row>
    <row r="131" spans="1:12" s="75" customFormat="1" ht="18">
      <c r="A131" s="73"/>
      <c r="B131" s="74"/>
      <c r="C131" s="74"/>
      <c r="D131" s="74"/>
      <c r="E131" s="74"/>
      <c r="F131" s="74"/>
      <c r="I131" s="76"/>
      <c r="L131" s="77"/>
    </row>
    <row r="132" spans="1:12" s="81" customFormat="1">
      <c r="A132" s="78"/>
      <c r="B132" s="82" t="s">
        <v>8</v>
      </c>
      <c r="C132" s="82"/>
      <c r="D132" s="82"/>
      <c r="E132" s="82"/>
      <c r="F132" s="82"/>
      <c r="G132" s="82"/>
      <c r="H132" s="82"/>
      <c r="I132" s="82"/>
      <c r="J132" s="82"/>
      <c r="K132" s="79"/>
      <c r="L132" s="80"/>
    </row>
    <row r="133" spans="1:12" s="81" customFormat="1">
      <c r="A133" s="78"/>
      <c r="B133" s="82" t="s">
        <v>124</v>
      </c>
      <c r="C133" s="82"/>
      <c r="D133" s="82"/>
      <c r="E133" s="82"/>
      <c r="F133" s="82"/>
      <c r="G133" s="82"/>
      <c r="H133" s="82"/>
      <c r="I133" s="82"/>
      <c r="J133" s="82"/>
      <c r="K133" s="82"/>
      <c r="L133" s="80"/>
    </row>
    <row r="134" spans="1:12">
      <c r="B134" s="82"/>
      <c r="C134" s="82"/>
      <c r="D134" s="82"/>
      <c r="E134" s="82"/>
      <c r="F134" s="82"/>
      <c r="G134" s="82"/>
      <c r="H134" s="82"/>
      <c r="I134" s="82"/>
      <c r="J134" s="82"/>
      <c r="K134" s="82"/>
    </row>
  </sheetData>
  <mergeCells count="51">
    <mergeCell ref="A11:C11"/>
    <mergeCell ref="A1:J1"/>
    <mergeCell ref="A2:J2"/>
    <mergeCell ref="H3:J3"/>
    <mergeCell ref="A4:A7"/>
    <mergeCell ref="B4:B7"/>
    <mergeCell ref="C4:C7"/>
    <mergeCell ref="D4:G4"/>
    <mergeCell ref="H4:H7"/>
    <mergeCell ref="I4:J6"/>
    <mergeCell ref="K4:K7"/>
    <mergeCell ref="D5:E6"/>
    <mergeCell ref="F5:G6"/>
    <mergeCell ref="A9:C9"/>
    <mergeCell ref="A10:C10"/>
    <mergeCell ref="K49:K52"/>
    <mergeCell ref="A12:C12"/>
    <mergeCell ref="A13:C13"/>
    <mergeCell ref="A14:C14"/>
    <mergeCell ref="A15:C15"/>
    <mergeCell ref="A16:C16"/>
    <mergeCell ref="A17:C17"/>
    <mergeCell ref="A18:C18"/>
    <mergeCell ref="A19:C19"/>
    <mergeCell ref="A20:C20"/>
    <mergeCell ref="A21:A26"/>
    <mergeCell ref="B21:B26"/>
    <mergeCell ref="A105:C105"/>
    <mergeCell ref="K60:K63"/>
    <mergeCell ref="B69:B70"/>
    <mergeCell ref="C69:C70"/>
    <mergeCell ref="D69:D70"/>
    <mergeCell ref="E69:E70"/>
    <mergeCell ref="G69:G70"/>
    <mergeCell ref="H69:H70"/>
    <mergeCell ref="I69:I70"/>
    <mergeCell ref="J69:J70"/>
    <mergeCell ref="K69:K70"/>
    <mergeCell ref="A79:B79"/>
    <mergeCell ref="A80:C80"/>
    <mergeCell ref="A89:B89"/>
    <mergeCell ref="A90:C90"/>
    <mergeCell ref="A104:B104"/>
    <mergeCell ref="B133:K133"/>
    <mergeCell ref="B134:K134"/>
    <mergeCell ref="A115:B115"/>
    <mergeCell ref="A116:C116"/>
    <mergeCell ref="A117:C117"/>
    <mergeCell ref="K120:K121"/>
    <mergeCell ref="K126:K128"/>
    <mergeCell ref="B132:J132"/>
  </mergeCells>
  <pageMargins left="0" right="0" top="0" bottom="0" header="0.31496062992125984" footer="0.31496062992125984"/>
  <pageSetup paperSize="9" scale="47" fitToHeight="2"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F5" sqref="F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12 мес факт </vt: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2015-03-13T10:39:18Z</dcterms:modified>
</cp:coreProperties>
</file>